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rdy.Jacobs\Documents\Privé\Zweeler\"/>
    </mc:Choice>
  </mc:AlternateContent>
  <bookViews>
    <workbookView xWindow="0" yWindow="0" windowWidth="13275" windowHeight="6690" tabRatio="891"/>
  </bookViews>
  <sheets>
    <sheet name="Podia" sheetId="28" r:id="rId1"/>
    <sheet name="Overzicht per deelnemer" sheetId="25" r:id="rId2"/>
    <sheet name="2022" sheetId="23" r:id="rId3"/>
    <sheet name="2021" sheetId="22" r:id="rId4"/>
    <sheet name="2020" sheetId="16" r:id="rId5"/>
    <sheet name="2019" sheetId="17" r:id="rId6"/>
    <sheet name="2018" sheetId="19" r:id="rId7"/>
    <sheet name="2017" sheetId="18" r:id="rId8"/>
    <sheet name="2016" sheetId="20" r:id="rId9"/>
    <sheet name="2015" sheetId="21" r:id="rId10"/>
    <sheet name="2014" sheetId="13" r:id="rId11"/>
    <sheet name="2013" sheetId="12" r:id="rId12"/>
    <sheet name="2012" sheetId="10" r:id="rId13"/>
    <sheet name="2011" sheetId="8" r:id="rId14"/>
    <sheet name="2010" sheetId="5" r:id="rId15"/>
    <sheet name="2009" sheetId="1" r:id="rId16"/>
    <sheet name="Potverdeling" sheetId="3" r:id="rId17"/>
    <sheet name="Deelnemers" sheetId="24" r:id="rId18"/>
    <sheet name="Jaren" sheetId="26" r:id="rId1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5" l="1"/>
  <c r="B8" i="25"/>
  <c r="B2" i="25"/>
  <c r="B5" i="25"/>
  <c r="B14" i="25"/>
  <c r="B12" i="25"/>
  <c r="E20" i="23"/>
  <c r="E18" i="22"/>
  <c r="E19" i="22"/>
  <c r="E9" i="22"/>
  <c r="E15" i="23"/>
  <c r="E17" i="22"/>
  <c r="E14" i="22"/>
  <c r="E17" i="23"/>
  <c r="E6" i="22"/>
  <c r="E7" i="22"/>
  <c r="E8" i="22"/>
  <c r="E13" i="22"/>
  <c r="E11" i="23"/>
  <c r="E7" i="23"/>
  <c r="E16" i="22"/>
  <c r="E10" i="22"/>
  <c r="E11" i="22"/>
  <c r="E12" i="22"/>
  <c r="E15" i="22"/>
  <c r="E3" i="23"/>
  <c r="E6" i="23"/>
  <c r="E5" i="23"/>
  <c r="E16" i="23"/>
  <c r="E19" i="23"/>
  <c r="E10" i="23"/>
  <c r="E14" i="23"/>
  <c r="E13" i="23"/>
  <c r="E4" i="23"/>
  <c r="E12" i="23"/>
  <c r="E9" i="23"/>
  <c r="E18" i="23"/>
  <c r="E8" i="23"/>
  <c r="E2" i="23"/>
  <c r="E3" i="22"/>
  <c r="E4" i="22"/>
  <c r="E5" i="22"/>
  <c r="E2" i="22"/>
  <c r="E21" i="17"/>
  <c r="E6" i="21"/>
  <c r="E18" i="21"/>
  <c r="E14" i="21"/>
  <c r="E10" i="21"/>
  <c r="E2" i="21"/>
  <c r="E5" i="21"/>
  <c r="E8" i="21"/>
  <c r="E17" i="21"/>
  <c r="E9" i="21"/>
  <c r="E20" i="21"/>
  <c r="E4" i="21"/>
  <c r="E15" i="21"/>
  <c r="E16" i="21"/>
  <c r="E7" i="21"/>
  <c r="E13" i="21"/>
  <c r="E12" i="21"/>
  <c r="E19" i="21"/>
  <c r="E11" i="21"/>
  <c r="E3" i="21"/>
  <c r="E18" i="20"/>
  <c r="E4" i="20"/>
  <c r="E16" i="20"/>
  <c r="E9" i="20"/>
  <c r="E10" i="20"/>
  <c r="E6" i="20"/>
  <c r="E3" i="20"/>
  <c r="E20" i="20"/>
  <c r="E8" i="20"/>
  <c r="E14" i="20"/>
  <c r="E12" i="20"/>
  <c r="E2" i="20"/>
  <c r="E5" i="20"/>
  <c r="E13" i="20"/>
  <c r="E16" i="19"/>
  <c r="E9" i="19"/>
  <c r="E6" i="19"/>
  <c r="E18" i="19"/>
  <c r="E19" i="20"/>
  <c r="E11" i="20"/>
  <c r="E12" i="19"/>
  <c r="E17" i="20"/>
  <c r="E7" i="20"/>
  <c r="E15" i="20"/>
  <c r="E4" i="19"/>
  <c r="E3" i="19"/>
  <c r="E20" i="19"/>
  <c r="E14" i="19"/>
  <c r="E10" i="19"/>
  <c r="E8" i="19"/>
  <c r="E2" i="19"/>
  <c r="E7" i="19"/>
  <c r="E13" i="19"/>
  <c r="E16" i="18"/>
  <c r="E7" i="18"/>
  <c r="E6" i="18"/>
  <c r="E5" i="19"/>
  <c r="E14" i="18"/>
  <c r="E18" i="18"/>
  <c r="E12" i="18"/>
  <c r="E19" i="19"/>
  <c r="E11" i="19"/>
  <c r="E10" i="18"/>
  <c r="E20" i="18"/>
  <c r="E17" i="19"/>
  <c r="E8" i="18"/>
  <c r="E15" i="19"/>
  <c r="E4" i="18"/>
  <c r="E2" i="18"/>
  <c r="E5" i="18"/>
  <c r="E13" i="18"/>
  <c r="E9" i="18"/>
  <c r="E19" i="18"/>
  <c r="E11" i="18"/>
  <c r="E17" i="18"/>
  <c r="E15" i="18"/>
  <c r="E3" i="18"/>
  <c r="E18" i="17"/>
  <c r="E4" i="17"/>
  <c r="E8" i="17"/>
  <c r="E14" i="17"/>
  <c r="E9" i="17"/>
  <c r="E10" i="17"/>
  <c r="E3" i="17"/>
  <c r="E20" i="17"/>
  <c r="E12" i="17"/>
  <c r="E16" i="17"/>
  <c r="E6" i="17"/>
  <c r="E2" i="17"/>
  <c r="E5" i="17"/>
  <c r="E13" i="17"/>
  <c r="E16" i="16"/>
  <c r="E7" i="17"/>
  <c r="E15" i="17"/>
  <c r="E18" i="16"/>
  <c r="E19" i="17"/>
  <c r="E11" i="17"/>
  <c r="E12" i="16"/>
  <c r="E17" i="17"/>
  <c r="E6" i="16"/>
  <c r="E2" i="16"/>
  <c r="E5" i="16"/>
  <c r="E4" i="16"/>
  <c r="E8" i="16"/>
  <c r="E14" i="16"/>
  <c r="E9" i="16"/>
  <c r="E10" i="16"/>
  <c r="E3" i="16"/>
  <c r="E19" i="16"/>
  <c r="E11" i="16"/>
  <c r="E12" i="13"/>
  <c r="E20" i="13"/>
  <c r="E15" i="16"/>
  <c r="E4" i="13"/>
  <c r="E16" i="13"/>
  <c r="E6" i="13"/>
  <c r="E17" i="16"/>
  <c r="E7" i="16"/>
  <c r="E8" i="13"/>
  <c r="E14" i="13"/>
  <c r="E18" i="13"/>
  <c r="E10" i="13"/>
  <c r="E13" i="16"/>
  <c r="E7" i="13"/>
  <c r="E2" i="13"/>
  <c r="E5" i="13"/>
  <c r="E13" i="13"/>
  <c r="E9" i="13"/>
  <c r="E19" i="13"/>
  <c r="E11" i="13"/>
  <c r="E17" i="13"/>
  <c r="E15" i="13"/>
  <c r="E3" i="13"/>
  <c r="E20" i="12"/>
  <c r="E16" i="12"/>
  <c r="E9" i="12"/>
  <c r="E6" i="12"/>
  <c r="E15" i="12"/>
  <c r="E19" i="12"/>
  <c r="E14" i="12"/>
  <c r="E5" i="12"/>
  <c r="E4" i="12"/>
  <c r="E11" i="12"/>
  <c r="E13" i="12"/>
  <c r="E10" i="12"/>
  <c r="E8" i="12"/>
  <c r="E17" i="12"/>
  <c r="E12" i="12"/>
  <c r="E7" i="12"/>
  <c r="E18" i="12"/>
  <c r="E2" i="12"/>
  <c r="E3" i="12"/>
  <c r="E5" i="10"/>
  <c r="E8" i="10"/>
  <c r="E18" i="10"/>
  <c r="E15" i="10"/>
  <c r="E10" i="10"/>
  <c r="E12" i="10"/>
  <c r="E14" i="10"/>
  <c r="E9" i="10"/>
  <c r="E6" i="10"/>
  <c r="E16" i="10"/>
  <c r="E19" i="10"/>
  <c r="E13" i="10"/>
  <c r="E7" i="10"/>
  <c r="E17" i="10"/>
  <c r="E11" i="10"/>
  <c r="E3" i="10"/>
  <c r="E2" i="10"/>
  <c r="E4" i="10"/>
  <c r="E19" i="8"/>
  <c r="E10" i="8"/>
  <c r="E14" i="8"/>
  <c r="E18" i="8"/>
  <c r="E6" i="8"/>
  <c r="E17" i="8"/>
  <c r="E2" i="8"/>
  <c r="E5" i="8"/>
  <c r="E4" i="8"/>
  <c r="E11" i="8"/>
  <c r="E10" i="5"/>
  <c r="E16" i="5"/>
  <c r="E15" i="8"/>
  <c r="E3" i="8"/>
  <c r="E8" i="8"/>
  <c r="E14" i="5"/>
  <c r="E16" i="8"/>
  <c r="E7" i="8"/>
  <c r="E9" i="8"/>
  <c r="E6" i="5"/>
  <c r="E12" i="5"/>
  <c r="E12" i="8"/>
  <c r="E4" i="5"/>
  <c r="E8" i="5"/>
  <c r="E13" i="8"/>
  <c r="E7" i="5"/>
  <c r="E2" i="5"/>
  <c r="E5" i="5"/>
  <c r="E11" i="5"/>
  <c r="E11" i="1"/>
  <c r="E8" i="1"/>
  <c r="E5" i="1"/>
  <c r="E3" i="1"/>
  <c r="E16" i="1"/>
  <c r="E13" i="1"/>
  <c r="E7" i="1"/>
  <c r="E14" i="1"/>
  <c r="E3" i="5"/>
  <c r="E9" i="5"/>
  <c r="E15" i="1"/>
  <c r="E12" i="1"/>
  <c r="E9" i="1"/>
  <c r="E15" i="5"/>
  <c r="E10" i="1"/>
  <c r="E13" i="5"/>
  <c r="E4" i="1"/>
  <c r="E6" i="1"/>
  <c r="E2" i="1"/>
  <c r="C5" i="25"/>
  <c r="B15" i="25" l="1"/>
  <c r="B13" i="25"/>
  <c r="B11" i="25"/>
  <c r="B9" i="25"/>
  <c r="C6" i="25"/>
  <c r="B6" i="25"/>
  <c r="F20" i="23"/>
  <c r="F2" i="23"/>
  <c r="F8" i="23"/>
  <c r="F12" i="23"/>
  <c r="F14" i="23"/>
  <c r="F16" i="23"/>
  <c r="F18" i="23"/>
  <c r="F4" i="23"/>
  <c r="F10" i="23"/>
  <c r="F5" i="23"/>
  <c r="F9" i="23"/>
  <c r="F13" i="23"/>
  <c r="F19" i="23"/>
  <c r="F6" i="23"/>
  <c r="F3" i="23"/>
  <c r="F7" i="23"/>
  <c r="F11" i="23"/>
  <c r="F15" i="23"/>
  <c r="F17" i="23"/>
  <c r="F6" i="22"/>
  <c r="F10" i="22"/>
  <c r="F12" i="22"/>
  <c r="F14" i="22"/>
  <c r="F16" i="22"/>
  <c r="F18" i="22"/>
  <c r="F2" i="22"/>
  <c r="F8" i="22"/>
  <c r="F5" i="22"/>
  <c r="F9" i="22"/>
  <c r="F13" i="22"/>
  <c r="F19" i="22"/>
  <c r="F4" i="22"/>
  <c r="F3" i="22"/>
  <c r="F7" i="22"/>
  <c r="F11" i="22"/>
  <c r="F15" i="22"/>
  <c r="F17" i="22"/>
  <c r="F21" i="17"/>
  <c r="F3" i="21"/>
  <c r="F9" i="21"/>
  <c r="F11" i="21"/>
  <c r="F13" i="21"/>
  <c r="F15" i="21"/>
  <c r="F17" i="21"/>
  <c r="F19" i="21"/>
  <c r="F7" i="21"/>
  <c r="F4" i="21"/>
  <c r="F8" i="21"/>
  <c r="F12" i="21"/>
  <c r="F16" i="21"/>
  <c r="F20" i="21"/>
  <c r="F5" i="21"/>
  <c r="F2" i="21"/>
  <c r="F6" i="21"/>
  <c r="F10" i="21"/>
  <c r="F14" i="21"/>
  <c r="F18" i="21"/>
  <c r="F7" i="20"/>
  <c r="F11" i="20"/>
  <c r="F13" i="20"/>
  <c r="F15" i="20"/>
  <c r="F17" i="20"/>
  <c r="F19" i="20"/>
  <c r="F5" i="20"/>
  <c r="F2" i="20"/>
  <c r="F8" i="20"/>
  <c r="F12" i="20"/>
  <c r="F14" i="20"/>
  <c r="F20" i="20"/>
  <c r="F3" i="20"/>
  <c r="F9" i="20"/>
  <c r="F4" i="20"/>
  <c r="F6" i="20"/>
  <c r="F10" i="20"/>
  <c r="F16" i="20"/>
  <c r="F18" i="20"/>
  <c r="F5" i="19"/>
  <c r="F11" i="19"/>
  <c r="F13" i="19"/>
  <c r="F15" i="19"/>
  <c r="F17" i="19"/>
  <c r="F19" i="19"/>
  <c r="F7" i="19"/>
  <c r="F2" i="19"/>
  <c r="F8" i="19"/>
  <c r="F10" i="19"/>
  <c r="F14" i="19"/>
  <c r="F20" i="19"/>
  <c r="F3" i="19"/>
  <c r="F9" i="19"/>
  <c r="F4" i="19"/>
  <c r="F6" i="19"/>
  <c r="F12" i="19"/>
  <c r="F16" i="19"/>
  <c r="F18" i="19"/>
  <c r="F3" i="18"/>
  <c r="F9" i="18"/>
  <c r="F11" i="18"/>
  <c r="F13" i="18"/>
  <c r="F15" i="18"/>
  <c r="F17" i="18"/>
  <c r="F19" i="18"/>
  <c r="F5" i="18"/>
  <c r="F2" i="18"/>
  <c r="F6" i="18"/>
  <c r="F12" i="18"/>
  <c r="F14" i="18"/>
  <c r="F20" i="18"/>
  <c r="F7" i="18"/>
  <c r="F4" i="18"/>
  <c r="F8" i="18"/>
  <c r="F10" i="18"/>
  <c r="F16" i="18"/>
  <c r="F18" i="18"/>
  <c r="F7" i="17"/>
  <c r="F11" i="17"/>
  <c r="F13" i="17"/>
  <c r="F15" i="17"/>
  <c r="F17" i="17"/>
  <c r="F19" i="17"/>
  <c r="F5" i="17"/>
  <c r="F2" i="17"/>
  <c r="F6" i="17"/>
  <c r="F12" i="17"/>
  <c r="F16" i="17"/>
  <c r="F20" i="17"/>
  <c r="F3" i="17"/>
  <c r="F9" i="17"/>
  <c r="F4" i="17"/>
  <c r="F8" i="17"/>
  <c r="F10" i="17"/>
  <c r="F14" i="17"/>
  <c r="F18" i="17"/>
  <c r="F7" i="16"/>
  <c r="F11" i="16"/>
  <c r="F13" i="16"/>
  <c r="F15" i="16"/>
  <c r="F17" i="16"/>
  <c r="F19" i="16"/>
  <c r="F3" i="16"/>
  <c r="F9" i="16"/>
  <c r="F4" i="16"/>
  <c r="F8" i="16"/>
  <c r="F10" i="16"/>
  <c r="F14" i="16"/>
  <c r="F5" i="16"/>
  <c r="F2" i="16"/>
  <c r="F6" i="16"/>
  <c r="F12" i="16"/>
  <c r="F16" i="16"/>
  <c r="F18" i="16"/>
  <c r="F3" i="13"/>
  <c r="F9" i="13"/>
  <c r="F11" i="13"/>
  <c r="F13" i="13"/>
  <c r="F15" i="13"/>
  <c r="F17" i="13"/>
  <c r="F19" i="13"/>
  <c r="F5" i="13"/>
  <c r="F2" i="13"/>
  <c r="F6" i="13"/>
  <c r="F10" i="13"/>
  <c r="F14" i="13"/>
  <c r="F20" i="13"/>
  <c r="F7" i="13"/>
  <c r="F4" i="13"/>
  <c r="F8" i="13"/>
  <c r="F12" i="13"/>
  <c r="F16" i="13"/>
  <c r="F18" i="13"/>
  <c r="F20" i="12"/>
  <c r="F4" i="12"/>
  <c r="F8" i="12"/>
  <c r="F12" i="12"/>
  <c r="F16" i="12"/>
  <c r="F3" i="12"/>
  <c r="F5" i="12"/>
  <c r="F9" i="12"/>
  <c r="F13" i="12"/>
  <c r="F19" i="12"/>
  <c r="F2" i="12"/>
  <c r="F6" i="12"/>
  <c r="F10" i="12"/>
  <c r="F14" i="12"/>
  <c r="F18" i="12"/>
  <c r="F7" i="12"/>
  <c r="F11" i="12"/>
  <c r="F15" i="12"/>
  <c r="F17" i="12"/>
  <c r="F4" i="10"/>
  <c r="F12" i="10"/>
  <c r="F14" i="10"/>
  <c r="F16" i="10"/>
  <c r="F18" i="10"/>
  <c r="F2" i="10"/>
  <c r="F6" i="10"/>
  <c r="F10" i="10"/>
  <c r="F5" i="10"/>
  <c r="F9" i="10"/>
  <c r="F13" i="10"/>
  <c r="F19" i="10"/>
  <c r="F8" i="10"/>
  <c r="F3" i="10"/>
  <c r="F7" i="10"/>
  <c r="F11" i="10"/>
  <c r="F15" i="10"/>
  <c r="F17" i="10"/>
  <c r="F19" i="8"/>
  <c r="F18" i="8"/>
  <c r="F17" i="8"/>
  <c r="F3" i="8"/>
  <c r="F9" i="8"/>
  <c r="F11" i="8"/>
  <c r="F13" i="8"/>
  <c r="F15" i="8"/>
  <c r="F7" i="8"/>
  <c r="F4" i="8"/>
  <c r="F8" i="8"/>
  <c r="F12" i="8"/>
  <c r="F16" i="8"/>
  <c r="F5" i="8"/>
  <c r="F2" i="8"/>
  <c r="F6" i="8"/>
  <c r="F10" i="8"/>
  <c r="F14" i="8"/>
  <c r="F9" i="5"/>
  <c r="F11" i="5"/>
  <c r="F13" i="5"/>
  <c r="F15" i="5"/>
  <c r="F3" i="5"/>
  <c r="F5" i="5"/>
  <c r="F2" i="5"/>
  <c r="F8" i="5"/>
  <c r="F12" i="5"/>
  <c r="F16" i="5"/>
  <c r="F7" i="5"/>
  <c r="F4" i="5"/>
  <c r="F6" i="5"/>
  <c r="F10" i="5"/>
  <c r="F14" i="5"/>
  <c r="F6" i="1"/>
  <c r="F13" i="1"/>
  <c r="F9" i="1"/>
  <c r="F5" i="1"/>
  <c r="F14" i="1"/>
  <c r="F16" i="1"/>
  <c r="F12" i="1"/>
  <c r="F8" i="1"/>
  <c r="F4" i="1"/>
  <c r="F10" i="1"/>
  <c r="F15" i="1"/>
  <c r="F11" i="1"/>
  <c r="F7" i="1"/>
  <c r="F3" i="1"/>
  <c r="F2" i="1"/>
  <c r="C7" i="25"/>
  <c r="B7" i="25"/>
  <c r="C14" i="25"/>
  <c r="C12" i="25"/>
  <c r="C10" i="25"/>
  <c r="C8" i="25"/>
  <c r="C15" i="25" l="1"/>
  <c r="C13" i="25"/>
  <c r="C11" i="25"/>
  <c r="C9" i="25"/>
</calcChain>
</file>

<file path=xl/sharedStrings.xml><?xml version="1.0" encoding="utf-8"?>
<sst xmlns="http://schemas.openxmlformats.org/spreadsheetml/2006/main" count="446" uniqueCount="57">
  <si>
    <t>POT</t>
  </si>
  <si>
    <t>Nutwood</t>
  </si>
  <si>
    <t>Luca</t>
  </si>
  <si>
    <t>Speedyy</t>
  </si>
  <si>
    <t>Kavu</t>
  </si>
  <si>
    <t>Zwieler</t>
  </si>
  <si>
    <t>Guust</t>
  </si>
  <si>
    <t>Snatch</t>
  </si>
  <si>
    <t>YBA</t>
  </si>
  <si>
    <t>Jeroen</t>
  </si>
  <si>
    <t>Rins</t>
  </si>
  <si>
    <t>Paultje</t>
  </si>
  <si>
    <t>Scheetmans</t>
  </si>
  <si>
    <t>TEF</t>
  </si>
  <si>
    <t>Vlieger</t>
  </si>
  <si>
    <t>Plek zonder pot</t>
  </si>
  <si>
    <t>Deelnemer</t>
  </si>
  <si>
    <t>Opbrengst</t>
  </si>
  <si>
    <t>Punten</t>
  </si>
  <si>
    <t>Opbrengst met pot</t>
  </si>
  <si>
    <t>Plek met pot</t>
  </si>
  <si>
    <t>Vinnie</t>
  </si>
  <si>
    <t>IKE</t>
  </si>
  <si>
    <t>Booggie</t>
  </si>
  <si>
    <t>Fairplay</t>
  </si>
  <si>
    <t>Chef</t>
  </si>
  <si>
    <t>GMV</t>
  </si>
  <si>
    <t>Latasa</t>
  </si>
  <si>
    <t>Japie</t>
  </si>
  <si>
    <t>Arneboy</t>
  </si>
  <si>
    <t>Jordy</t>
  </si>
  <si>
    <t>JoeDombrowskiFan</t>
  </si>
  <si>
    <t>Laatste man</t>
  </si>
  <si>
    <t>RoyKuh</t>
  </si>
  <si>
    <t>Homme</t>
  </si>
  <si>
    <t>FC Wheelie</t>
  </si>
  <si>
    <t>Selecteer deelnemer</t>
  </si>
  <si>
    <t>Aantal deelnames</t>
  </si>
  <si>
    <t>Totaal prijzengeld</t>
  </si>
  <si>
    <t>Exclusief pot</t>
  </si>
  <si>
    <t>Inclusief pot</t>
  </si>
  <si>
    <t>Gemiddelde prijzengeld</t>
  </si>
  <si>
    <t>Gemiddelde positie</t>
  </si>
  <si>
    <t>Aantal overwinningen</t>
  </si>
  <si>
    <t>Percentage overwinningen</t>
  </si>
  <si>
    <t>Aantal podia</t>
  </si>
  <si>
    <t>Percentage podia</t>
  </si>
  <si>
    <t>Aantal top 5 noteringen</t>
  </si>
  <si>
    <t>Percentage top 5 noteringen</t>
  </si>
  <si>
    <t>Aantal top 10 noteringen</t>
  </si>
  <si>
    <t>Percentage top 10 noteringen</t>
  </si>
  <si>
    <t>Statistiek</t>
  </si>
  <si>
    <t>Score</t>
  </si>
  <si>
    <t>Exclusief Pot</t>
  </si>
  <si>
    <t>Inclusief Pot</t>
  </si>
  <si>
    <t>Percentage top 5</t>
  </si>
  <si>
    <t>Percentage top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</si>
</sst>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8" formatCode="&quot;€&quot;\ #,##0.00"/>
    <numFmt numFmtId="170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9" fontId="2" fillId="2" borderId="0" xfId="0" applyNumberFormat="1" applyFont="1" applyFill="1"/>
    <xf numFmtId="168" fontId="3" fillId="2" borderId="0" xfId="0" applyNumberFormat="1" applyFont="1" applyFill="1"/>
    <xf numFmtId="168" fontId="2" fillId="2" borderId="0" xfId="0" applyNumberFormat="1" applyFont="1" applyFill="1"/>
    <xf numFmtId="168" fontId="3" fillId="2" borderId="0" xfId="0" applyNumberFormat="1" applyFont="1" applyFill="1" applyAlignment="1"/>
    <xf numFmtId="168" fontId="3" fillId="2" borderId="0" xfId="0" applyNumberFormat="1" applyFont="1" applyFill="1" applyAlignment="1">
      <alignment horizontal="left"/>
    </xf>
    <xf numFmtId="9" fontId="2" fillId="2" borderId="0" xfId="1" applyFont="1" applyFill="1"/>
    <xf numFmtId="3" fontId="3" fillId="2" borderId="0" xfId="0" applyNumberFormat="1" applyFont="1" applyFill="1"/>
    <xf numFmtId="3" fontId="2" fillId="2" borderId="0" xfId="0" applyNumberFormat="1" applyFont="1" applyFill="1"/>
    <xf numFmtId="3" fontId="3" fillId="2" borderId="0" xfId="0" applyNumberFormat="1" applyFont="1" applyFill="1" applyAlignment="1"/>
    <xf numFmtId="1" fontId="2" fillId="2" borderId="0" xfId="0" applyNumberFormat="1" applyFont="1" applyFill="1"/>
    <xf numFmtId="0" fontId="2" fillId="2" borderId="1" xfId="0" applyFont="1" applyFill="1" applyBorder="1"/>
    <xf numFmtId="168" fontId="2" fillId="2" borderId="1" xfId="0" applyNumberFormat="1" applyFont="1" applyFill="1" applyBorder="1"/>
    <xf numFmtId="9" fontId="2" fillId="2" borderId="1" xfId="1" applyFont="1" applyFill="1" applyBorder="1"/>
    <xf numFmtId="0" fontId="2" fillId="2" borderId="0" xfId="0" applyNumberFormat="1" applyFont="1" applyFill="1"/>
    <xf numFmtId="170" fontId="2" fillId="2" borderId="1" xfId="0" applyNumberFormat="1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2" borderId="5" xfId="0" applyFont="1" applyFill="1" applyBorder="1"/>
    <xf numFmtId="168" fontId="2" fillId="2" borderId="6" xfId="0" applyNumberFormat="1" applyFont="1" applyFill="1" applyBorder="1"/>
    <xf numFmtId="170" fontId="2" fillId="2" borderId="6" xfId="0" applyNumberFormat="1" applyFont="1" applyFill="1" applyBorder="1"/>
    <xf numFmtId="9" fontId="2" fillId="2" borderId="6" xfId="1" applyFont="1" applyFill="1" applyBorder="1"/>
    <xf numFmtId="0" fontId="2" fillId="2" borderId="7" xfId="0" applyFont="1" applyFill="1" applyBorder="1"/>
    <xf numFmtId="9" fontId="2" fillId="2" borderId="8" xfId="1" applyFont="1" applyFill="1" applyBorder="1"/>
    <xf numFmtId="0" fontId="2" fillId="2" borderId="8" xfId="0" applyFont="1" applyFill="1" applyBorder="1"/>
    <xf numFmtId="9" fontId="2" fillId="2" borderId="9" xfId="1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0" fontId="2" fillId="2" borderId="10" xfId="0" applyFont="1" applyFill="1" applyBorder="1"/>
    <xf numFmtId="168" fontId="2" fillId="2" borderId="11" xfId="0" applyNumberFormat="1" applyFont="1" applyFill="1" applyBorder="1"/>
    <xf numFmtId="0" fontId="2" fillId="2" borderId="11" xfId="0" applyFont="1" applyFill="1" applyBorder="1"/>
    <xf numFmtId="168" fontId="2" fillId="2" borderId="12" xfId="0" applyNumberFormat="1" applyFont="1" applyFill="1" applyBorder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2" borderId="16" xfId="0" applyFont="1" applyFill="1" applyBorder="1"/>
    <xf numFmtId="168" fontId="2" fillId="2" borderId="17" xfId="0" applyNumberFormat="1" applyFont="1" applyFill="1" applyBorder="1"/>
    <xf numFmtId="0" fontId="2" fillId="2" borderId="17" xfId="0" applyFont="1" applyFill="1" applyBorder="1"/>
    <xf numFmtId="168" fontId="2" fillId="2" borderId="18" xfId="0" applyNumberFormat="1" applyFont="1" applyFill="1" applyBorder="1"/>
    <xf numFmtId="170" fontId="2" fillId="2" borderId="11" xfId="0" applyNumberFormat="1" applyFont="1" applyFill="1" applyBorder="1"/>
    <xf numFmtId="170" fontId="2" fillId="2" borderId="12" xfId="0" applyNumberFormat="1" applyFont="1" applyFill="1" applyBorder="1"/>
    <xf numFmtId="170" fontId="2" fillId="2" borderId="17" xfId="0" applyNumberFormat="1" applyFont="1" applyFill="1" applyBorder="1"/>
    <xf numFmtId="170" fontId="2" fillId="2" borderId="18" xfId="0" applyNumberFormat="1" applyFont="1" applyFill="1" applyBorder="1"/>
    <xf numFmtId="9" fontId="2" fillId="2" borderId="11" xfId="1" applyFont="1" applyFill="1" applyBorder="1"/>
    <xf numFmtId="9" fontId="2" fillId="2" borderId="12" xfId="1" applyFont="1" applyFill="1" applyBorder="1"/>
    <xf numFmtId="9" fontId="2" fillId="2" borderId="17" xfId="1" applyFont="1" applyFill="1" applyBorder="1"/>
    <xf numFmtId="9" fontId="2" fillId="2" borderId="18" xfId="1" applyFont="1" applyFill="1" applyBorder="1"/>
    <xf numFmtId="0" fontId="2" fillId="2" borderId="0" xfId="0" applyFont="1" applyFill="1" applyAlignment="1">
      <alignment horizontal="right"/>
    </xf>
    <xf numFmtId="168" fontId="2" fillId="2" borderId="0" xfId="0" applyNumberFormat="1" applyFont="1" applyFill="1" applyAlignment="1">
      <alignment horizontal="right"/>
    </xf>
    <xf numFmtId="1" fontId="2" fillId="2" borderId="0" xfId="0" applyNumberFormat="1" applyFont="1" applyFill="1" applyAlignment="1">
      <alignment horizontal="right"/>
    </xf>
    <xf numFmtId="9" fontId="2" fillId="2" borderId="0" xfId="1" applyFont="1" applyFill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B1"/>
    </sheetView>
  </sheetViews>
  <sheetFormatPr defaultRowHeight="12.75" x14ac:dyDescent="0.2"/>
  <cols>
    <col min="1" max="4" width="17.140625" style="2" customWidth="1"/>
    <col min="5" max="16384" width="9.140625" style="2"/>
  </cols>
  <sheetData>
    <row r="1" spans="1:4" x14ac:dyDescent="0.2">
      <c r="A1" s="20" t="s">
        <v>53</v>
      </c>
      <c r="B1" s="21"/>
      <c r="C1" s="21" t="s">
        <v>54</v>
      </c>
      <c r="D1" s="22"/>
    </row>
    <row r="2" spans="1:4" ht="13.5" thickBot="1" x14ac:dyDescent="0.25">
      <c r="A2" s="31" t="s">
        <v>16</v>
      </c>
      <c r="B2" s="32" t="s">
        <v>52</v>
      </c>
      <c r="C2" s="32" t="s">
        <v>16</v>
      </c>
      <c r="D2" s="33" t="s">
        <v>52</v>
      </c>
    </row>
    <row r="3" spans="1:4" ht="13.5" thickBot="1" x14ac:dyDescent="0.25">
      <c r="A3" s="38" t="s">
        <v>41</v>
      </c>
      <c r="B3" s="39"/>
      <c r="C3" s="39"/>
      <c r="D3" s="40"/>
    </row>
    <row r="4" spans="1:4" x14ac:dyDescent="0.2">
      <c r="A4" s="34" t="s">
        <v>13</v>
      </c>
      <c r="B4" s="35">
        <v>55.030769230769231</v>
      </c>
      <c r="C4" s="36" t="s">
        <v>13</v>
      </c>
      <c r="D4" s="37">
        <v>62.409090418353578</v>
      </c>
    </row>
    <row r="5" spans="1:4" x14ac:dyDescent="0.2">
      <c r="A5" s="23" t="s">
        <v>28</v>
      </c>
      <c r="B5" s="16">
        <v>54.421428571428571</v>
      </c>
      <c r="C5" s="15" t="s">
        <v>30</v>
      </c>
      <c r="D5" s="24">
        <v>61.534903143274853</v>
      </c>
    </row>
    <row r="6" spans="1:4" ht="13.5" thickBot="1" x14ac:dyDescent="0.25">
      <c r="A6" s="41" t="s">
        <v>25</v>
      </c>
      <c r="B6" s="42">
        <v>54.074999999999996</v>
      </c>
      <c r="C6" s="43" t="s">
        <v>22</v>
      </c>
      <c r="D6" s="44">
        <v>60.36709005847954</v>
      </c>
    </row>
    <row r="7" spans="1:4" ht="13.5" thickBot="1" x14ac:dyDescent="0.25">
      <c r="A7" s="38" t="s">
        <v>42</v>
      </c>
      <c r="B7" s="39"/>
      <c r="C7" s="39"/>
      <c r="D7" s="40"/>
    </row>
    <row r="8" spans="1:4" x14ac:dyDescent="0.2">
      <c r="A8" s="34" t="s">
        <v>13</v>
      </c>
      <c r="B8" s="45">
        <v>5.6923076923076925</v>
      </c>
      <c r="C8" s="36" t="s">
        <v>30</v>
      </c>
      <c r="D8" s="46">
        <v>5.125</v>
      </c>
    </row>
    <row r="9" spans="1:4" x14ac:dyDescent="0.2">
      <c r="A9" s="23" t="s">
        <v>22</v>
      </c>
      <c r="B9" s="19">
        <v>5.8</v>
      </c>
      <c r="C9" s="15" t="s">
        <v>13</v>
      </c>
      <c r="D9" s="25">
        <v>5.4615384615384617</v>
      </c>
    </row>
    <row r="10" spans="1:4" ht="13.5" thickBot="1" x14ac:dyDescent="0.25">
      <c r="A10" s="41" t="s">
        <v>34</v>
      </c>
      <c r="B10" s="47">
        <v>6.25</v>
      </c>
      <c r="C10" s="43" t="s">
        <v>22</v>
      </c>
      <c r="D10" s="48">
        <v>5.8</v>
      </c>
    </row>
    <row r="11" spans="1:4" ht="13.5" thickBot="1" x14ac:dyDescent="0.25">
      <c r="A11" s="38" t="s">
        <v>44</v>
      </c>
      <c r="B11" s="39"/>
      <c r="C11" s="39"/>
      <c r="D11" s="40"/>
    </row>
    <row r="12" spans="1:4" x14ac:dyDescent="0.2">
      <c r="A12" s="34" t="s">
        <v>28</v>
      </c>
      <c r="B12" s="49">
        <v>0.2857142857142857</v>
      </c>
      <c r="C12" s="36" t="s">
        <v>28</v>
      </c>
      <c r="D12" s="50">
        <v>0.2857142857142857</v>
      </c>
    </row>
    <row r="13" spans="1:4" x14ac:dyDescent="0.2">
      <c r="A13" s="23" t="s">
        <v>25</v>
      </c>
      <c r="B13" s="17">
        <v>0.25</v>
      </c>
      <c r="C13" s="15" t="s">
        <v>25</v>
      </c>
      <c r="D13" s="26">
        <v>0.25</v>
      </c>
    </row>
    <row r="14" spans="1:4" ht="13.5" thickBot="1" x14ac:dyDescent="0.25">
      <c r="A14" s="41" t="s">
        <v>22</v>
      </c>
      <c r="B14" s="51">
        <v>0.2</v>
      </c>
      <c r="C14" s="43" t="s">
        <v>22</v>
      </c>
      <c r="D14" s="52">
        <v>0.2</v>
      </c>
    </row>
    <row r="15" spans="1:4" ht="13.5" thickBot="1" x14ac:dyDescent="0.25">
      <c r="A15" s="38" t="s">
        <v>46</v>
      </c>
      <c r="B15" s="39"/>
      <c r="C15" s="39"/>
      <c r="D15" s="40"/>
    </row>
    <row r="16" spans="1:4" x14ac:dyDescent="0.2">
      <c r="A16" s="34" t="s">
        <v>13</v>
      </c>
      <c r="B16" s="49">
        <v>0.53846153846153844</v>
      </c>
      <c r="C16" s="36" t="s">
        <v>13</v>
      </c>
      <c r="D16" s="50">
        <v>0.61538461538461542</v>
      </c>
    </row>
    <row r="17" spans="1:4" x14ac:dyDescent="0.2">
      <c r="A17" s="23" t="s">
        <v>28</v>
      </c>
      <c r="B17" s="17">
        <v>0.42857142857142855</v>
      </c>
      <c r="C17" s="15" t="s">
        <v>28</v>
      </c>
      <c r="D17" s="26">
        <v>0.42857142857142855</v>
      </c>
    </row>
    <row r="18" spans="1:4" ht="13.5" thickBot="1" x14ac:dyDescent="0.25">
      <c r="A18" s="41" t="s">
        <v>6</v>
      </c>
      <c r="B18" s="51">
        <v>0.35714285714285715</v>
      </c>
      <c r="C18" s="43" t="s">
        <v>30</v>
      </c>
      <c r="D18" s="52">
        <v>0.375</v>
      </c>
    </row>
    <row r="19" spans="1:4" ht="13.5" thickBot="1" x14ac:dyDescent="0.25">
      <c r="A19" s="38" t="s">
        <v>55</v>
      </c>
      <c r="B19" s="39"/>
      <c r="C19" s="39"/>
      <c r="D19" s="40"/>
    </row>
    <row r="20" spans="1:4" x14ac:dyDescent="0.2">
      <c r="A20" s="34" t="s">
        <v>13</v>
      </c>
      <c r="B20" s="49">
        <v>0.69230769230769229</v>
      </c>
      <c r="C20" s="36" t="s">
        <v>13</v>
      </c>
      <c r="D20" s="50">
        <v>0.69230769230769229</v>
      </c>
    </row>
    <row r="21" spans="1:4" x14ac:dyDescent="0.2">
      <c r="A21" s="23" t="s">
        <v>22</v>
      </c>
      <c r="B21" s="17">
        <v>0.6</v>
      </c>
      <c r="C21" s="15" t="s">
        <v>6</v>
      </c>
      <c r="D21" s="26">
        <v>0.5</v>
      </c>
    </row>
    <row r="22" spans="1:4" ht="13.5" thickBot="1" x14ac:dyDescent="0.25">
      <c r="A22" s="41" t="s">
        <v>21</v>
      </c>
      <c r="B22" s="51">
        <v>0.53846153846153844</v>
      </c>
      <c r="C22" s="43" t="s">
        <v>25</v>
      </c>
      <c r="D22" s="52">
        <v>0.5</v>
      </c>
    </row>
    <row r="23" spans="1:4" ht="13.5" thickBot="1" x14ac:dyDescent="0.25">
      <c r="A23" s="38" t="s">
        <v>56</v>
      </c>
      <c r="B23" s="39"/>
      <c r="C23" s="39"/>
      <c r="D23" s="40"/>
    </row>
    <row r="24" spans="1:4" x14ac:dyDescent="0.2">
      <c r="A24" s="34" t="s">
        <v>34</v>
      </c>
      <c r="B24" s="49">
        <v>1</v>
      </c>
      <c r="C24" s="36" t="s">
        <v>30</v>
      </c>
      <c r="D24" s="50">
        <v>1</v>
      </c>
    </row>
    <row r="25" spans="1:4" x14ac:dyDescent="0.2">
      <c r="A25" s="23" t="s">
        <v>30</v>
      </c>
      <c r="B25" s="17">
        <v>0.875</v>
      </c>
      <c r="C25" s="15" t="s">
        <v>22</v>
      </c>
      <c r="D25" s="26">
        <v>1</v>
      </c>
    </row>
    <row r="26" spans="1:4" ht="13.5" thickBot="1" x14ac:dyDescent="0.25">
      <c r="A26" s="27" t="s">
        <v>6</v>
      </c>
      <c r="B26" s="28">
        <v>0.8571428571428571</v>
      </c>
      <c r="C26" s="29" t="s">
        <v>21</v>
      </c>
      <c r="D26" s="30">
        <v>0.84615384615384615</v>
      </c>
    </row>
  </sheetData>
  <mergeCells count="8">
    <mergeCell ref="A19:D19"/>
    <mergeCell ref="A23:D23"/>
    <mergeCell ref="A1:B1"/>
    <mergeCell ref="C1:D1"/>
    <mergeCell ref="A3:D3"/>
    <mergeCell ref="A7:D7"/>
    <mergeCell ref="A11:D11"/>
    <mergeCell ref="A15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1" sqref="B1"/>
    </sheetView>
  </sheetViews>
  <sheetFormatPr defaultRowHeight="12.75" x14ac:dyDescent="0.2"/>
  <cols>
    <col min="1" max="1" width="30.5703125" style="2" bestFit="1" customWidth="1"/>
    <col min="2" max="3" width="25.7109375" style="2" customWidth="1"/>
    <col min="4" max="16384" width="9.140625" style="2"/>
  </cols>
  <sheetData>
    <row r="1" spans="1:3" x14ac:dyDescent="0.2">
      <c r="A1" s="2" t="s">
        <v>36</v>
      </c>
    </row>
    <row r="2" spans="1:3" x14ac:dyDescent="0.2">
      <c r="A2" s="2" t="s">
        <v>37</v>
      </c>
      <c r="B2" s="2">
        <f ca="1">SUMPRODUCT(COUNTIF(INDIRECT("'"&amp;INDIRECT("Jaren!A1:A"&amp;COUNT(Jaren!A:A))&amp;"'!B:B"),B1))</f>
        <v>0</v>
      </c>
    </row>
    <row r="4" spans="1:3" x14ac:dyDescent="0.2">
      <c r="A4" s="4" t="s">
        <v>51</v>
      </c>
      <c r="B4" s="4" t="s">
        <v>39</v>
      </c>
      <c r="C4" s="4" t="s">
        <v>40</v>
      </c>
    </row>
    <row r="5" spans="1:3" x14ac:dyDescent="0.2">
      <c r="A5" s="2" t="s">
        <v>38</v>
      </c>
      <c r="B5" s="54">
        <f ca="1">SUMPRODUCT(SUMIFS(INDIRECT("'"&amp;INDIRECT("Jaren!A1:A"&amp;COUNT(Jaren!A:A))&amp;"'!"&amp;"C:C"),INDIRECT("'"&amp;INDIRECT("Jaren!A1:A"&amp;COUNT(Jaren!A:A))&amp;"'!"&amp;"B:B"),B1))</f>
        <v>0</v>
      </c>
      <c r="C5" s="54">
        <f ca="1">SUMPRODUCT(SUMIFS(INDIRECT("'"&amp;INDIRECT("Jaren!A1:A"&amp;COUNT(Jaren!A:A))&amp;"'!"&amp;"E:E"),INDIRECT("'"&amp;INDIRECT("Jaren!A1:A"&amp;COUNT(Jaren!A:A))&amp;"'!"&amp;"B:B"),B1))</f>
        <v>0</v>
      </c>
    </row>
    <row r="6" spans="1:3" x14ac:dyDescent="0.2">
      <c r="A6" s="2" t="s">
        <v>41</v>
      </c>
      <c r="B6" s="54" t="str">
        <f ca="1">IFERROR(B5/$B$2,"-")</f>
        <v>-</v>
      </c>
      <c r="C6" s="54" t="str">
        <f ca="1">IFERROR(C5/$B$2,"-")</f>
        <v>-</v>
      </c>
    </row>
    <row r="7" spans="1:3" x14ac:dyDescent="0.2">
      <c r="A7" s="2" t="s">
        <v>42</v>
      </c>
      <c r="B7" s="55" t="str">
        <f ca="1">IFERROR(SUMPRODUCT(SUMIFS(INDIRECT("'"&amp;INDIRECT("Jaren!A1:A"&amp;COUNT(Jaren!A:A))&amp;"'!"&amp;"A:A"),INDIRECT("'"&amp;INDIRECT("Jaren!A1:A"&amp;COUNT(Jaren!A:A))&amp;"'!"&amp;"B:B"),B1))/B2,"-")</f>
        <v>-</v>
      </c>
      <c r="C7" s="55" t="str">
        <f ca="1">IFERROR(SUMPRODUCT(SUMIFS(INDIRECT("'"&amp;INDIRECT("Jaren!A1:A"&amp;COUNT(Jaren!A:A))&amp;"'!"&amp;"F:F"),INDIRECT("'"&amp;INDIRECT("Jaren!A1:A"&amp;COUNT(Jaren!A:A))&amp;"'!"&amp;"B:B"),B1))/B2,"-")</f>
        <v>-</v>
      </c>
    </row>
    <row r="8" spans="1:3" x14ac:dyDescent="0.2">
      <c r="A8" s="2" t="s">
        <v>43</v>
      </c>
      <c r="B8" s="53">
        <f ca="1">SUMPRODUCT(COUNTIFS(INDIRECT("'"&amp;INDIRECT("Jaren!A1:A"&amp;COUNT(Jaren!A:A))&amp;"'!B:B"),B1,INDIRECT("'"&amp;INDIRECT("Jaren!A1:A"&amp;COUNT(Jaren!A:A))&amp;"'!A:A"),1))</f>
        <v>0</v>
      </c>
      <c r="C8" s="53">
        <f ca="1">SUMPRODUCT(COUNTIFS(INDIRECT("'"&amp;INDIRECT("Jaren!A1:A"&amp;COUNT(Jaren!A:A))&amp;"'!B:B"),B1,INDIRECT("'"&amp;INDIRECT("Jaren!A1:A"&amp;COUNT(Jaren!A:A))&amp;"'!F:F"),1))</f>
        <v>0</v>
      </c>
    </row>
    <row r="9" spans="1:3" x14ac:dyDescent="0.2">
      <c r="A9" s="2" t="s">
        <v>44</v>
      </c>
      <c r="B9" s="56" t="str">
        <f ca="1">IFERROR(B8/$B$2,"-")</f>
        <v>-</v>
      </c>
      <c r="C9" s="56" t="str">
        <f ca="1">IFERROR(C8/$B$2,"-")</f>
        <v>-</v>
      </c>
    </row>
    <row r="10" spans="1:3" x14ac:dyDescent="0.2">
      <c r="A10" s="2" t="s">
        <v>45</v>
      </c>
      <c r="B10" s="53">
        <f ca="1">SUMPRODUCT(COUNTIFS(INDIRECT("'"&amp;INDIRECT("Jaren!A1:A"&amp;COUNT(Jaren!A:A))&amp;"'!B:B"),B1,INDIRECT("'"&amp;INDIRECT("Jaren!A1:A"&amp;COUNT(Jaren!A:A))&amp;"'!A:A"),"&lt;="&amp;3))</f>
        <v>0</v>
      </c>
      <c r="C10" s="53">
        <f ca="1">SUMPRODUCT(COUNTIFS(INDIRECT("'"&amp;INDIRECT("Jaren!A1:A"&amp;COUNT(Jaren!A:A))&amp;"'!B:B"),B1,INDIRECT("'"&amp;INDIRECT("Jaren!A1:A"&amp;COUNT(Jaren!A:A))&amp;"'!F:F"),"&lt;="&amp;3))</f>
        <v>0</v>
      </c>
    </row>
    <row r="11" spans="1:3" x14ac:dyDescent="0.2">
      <c r="A11" s="2" t="s">
        <v>46</v>
      </c>
      <c r="B11" s="56" t="str">
        <f ca="1">IFERROR(B10/$B$2,"-")</f>
        <v>-</v>
      </c>
      <c r="C11" s="56" t="str">
        <f ca="1">IFERROR(C10/$B$2,"-")</f>
        <v>-</v>
      </c>
    </row>
    <row r="12" spans="1:3" x14ac:dyDescent="0.2">
      <c r="A12" s="2" t="s">
        <v>47</v>
      </c>
      <c r="B12" s="53">
        <f ca="1">SUMPRODUCT(COUNTIFS(INDIRECT("'"&amp;INDIRECT("Jaren!A1:A"&amp;COUNT(Jaren!A:A))&amp;"'!B:B"),B1,INDIRECT("'"&amp;INDIRECT("Jaren!A1:A"&amp;COUNT(Jaren!A:A))&amp;"'!A:A"),"&lt;="&amp;5))</f>
        <v>0</v>
      </c>
      <c r="C12" s="53">
        <f ca="1">SUMPRODUCT(COUNTIFS(INDIRECT("'"&amp;INDIRECT("Jaren!A1:A"&amp;COUNT(Jaren!A:A))&amp;"'!B:B"),B1,INDIRECT("'"&amp;INDIRECT("Jaren!A1:A"&amp;COUNT(Jaren!A:A))&amp;"'!F:F"),"&lt;="&amp;5))</f>
        <v>0</v>
      </c>
    </row>
    <row r="13" spans="1:3" x14ac:dyDescent="0.2">
      <c r="A13" s="2" t="s">
        <v>48</v>
      </c>
      <c r="B13" s="56" t="str">
        <f ca="1">IFERROR(B12/$B$2,"-")</f>
        <v>-</v>
      </c>
      <c r="C13" s="56" t="str">
        <f ca="1">IFERROR(C12/$B$2,"-")</f>
        <v>-</v>
      </c>
    </row>
    <row r="14" spans="1:3" x14ac:dyDescent="0.2">
      <c r="A14" s="2" t="s">
        <v>49</v>
      </c>
      <c r="B14" s="53">
        <f ca="1">SUMPRODUCT(COUNTIFS(INDIRECT("'"&amp;INDIRECT("Jaren!A1:A"&amp;COUNT(Jaren!A:A))&amp;"'!B:B"),B1,INDIRECT("'"&amp;INDIRECT("Jaren!A1:A"&amp;COUNT(Jaren!A:A))&amp;"'!A:A"),"&lt;="&amp;10))</f>
        <v>0</v>
      </c>
      <c r="C14" s="53">
        <f ca="1">SUMPRODUCT(COUNTIFS(INDIRECT("'"&amp;INDIRECT("Jaren!A1:A"&amp;COUNT(Jaren!A:A))&amp;"'!B:B"),B1,INDIRECT("'"&amp;INDIRECT("Jaren!A1:A"&amp;COUNT(Jaren!A:A))&amp;"'!F:F"),"&lt;="&amp;10))</f>
        <v>0</v>
      </c>
    </row>
    <row r="15" spans="1:3" x14ac:dyDescent="0.2">
      <c r="A15" s="2" t="s">
        <v>50</v>
      </c>
      <c r="B15" s="56" t="str">
        <f ca="1">IFERROR(B14/$B$2,"-")</f>
        <v>-</v>
      </c>
      <c r="C15" s="56" t="str">
        <f ca="1">IFERROR(C14/$B$2,"-")</f>
        <v>-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INDIRECT("Deelnemers!$A$1:$A$"&amp;COUNTA(Deelnemers!$A:$A))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30</v>
      </c>
      <c r="C2" s="7">
        <v>64.150000000000006</v>
      </c>
      <c r="D2" s="12">
        <v>3685</v>
      </c>
      <c r="E2" s="7">
        <f ca="1">C2+SUM(INDIRECT("Potverdeling!B"&amp;RANK(D2,D:D)&amp;":B"&amp;RANK(D2,D:D)+COUNTIF(D:D,D2)-1))/COUNTIF(D:D,D2)*$B$23+(MAX(A:A)*50-(SUM(C:C)+$B$23))/MAX(A:A)</f>
        <v>74.251052631578958</v>
      </c>
      <c r="F2" s="2">
        <f ca="1">RANK(E2,E:E)</f>
        <v>1</v>
      </c>
    </row>
    <row r="3" spans="1:9" x14ac:dyDescent="0.2">
      <c r="A3" s="1">
        <v>2</v>
      </c>
      <c r="B3" s="2" t="s">
        <v>13</v>
      </c>
      <c r="C3" s="7">
        <v>57.75</v>
      </c>
      <c r="D3" s="12">
        <v>3440</v>
      </c>
      <c r="E3" s="7">
        <f ca="1">C3+SUM(INDIRECT("Potverdeling!B"&amp;RANK(D3,D:D)&amp;":B"&amp;RANK(D3,D:D)+COUNTIF(D:D,D3)-1))/COUNTIF(D:D,D3)*$B$23+(MAX(A:A)*50-(SUM(C:C)+$B$23))/MAX(A:A)</f>
        <v>66.006052631578953</v>
      </c>
      <c r="F3" s="2">
        <f ca="1">RANK(E3,E:E)</f>
        <v>2</v>
      </c>
      <c r="I3" s="5"/>
    </row>
    <row r="4" spans="1:9" x14ac:dyDescent="0.2">
      <c r="A4" s="1">
        <v>3</v>
      </c>
      <c r="B4" s="2" t="s">
        <v>21</v>
      </c>
      <c r="C4" s="7">
        <v>56.5</v>
      </c>
      <c r="D4" s="12">
        <v>2165</v>
      </c>
      <c r="E4" s="7">
        <f ca="1">C4+SUM(INDIRECT("Potverdeling!B"&amp;RANK(D4,D:D)&amp;":B"&amp;RANK(D4,D:D)+COUNTIF(D:D,D4)-1))/COUNTIF(D:D,D4)*$B$23+(MAX(A:A)*50-(SUM(C:C)+$B$23))/MAX(A:A)</f>
        <v>59.221052631578949</v>
      </c>
      <c r="F4" s="2">
        <f ca="1">RANK(E4,E:E)</f>
        <v>4</v>
      </c>
    </row>
    <row r="5" spans="1:9" x14ac:dyDescent="0.2">
      <c r="A5" s="1">
        <v>4</v>
      </c>
      <c r="B5" s="2" t="s">
        <v>34</v>
      </c>
      <c r="C5" s="7">
        <v>56.45</v>
      </c>
      <c r="D5" s="12">
        <v>2815</v>
      </c>
      <c r="E5" s="7">
        <f ca="1">C5+SUM(INDIRECT("Potverdeling!B"&amp;RANK(D5,D:D)&amp;":B"&amp;RANK(D5,D:D)+COUNTIF(D:D,D5)-1))/COUNTIF(D:D,D5)*$B$23+(MAX(A:A)*50-(SUM(C:C)+$B$23))/MAX(A:A)</f>
        <v>61.385052631578951</v>
      </c>
      <c r="F5" s="2">
        <f ca="1">RANK(E5,E:E)</f>
        <v>3</v>
      </c>
    </row>
    <row r="6" spans="1:9" x14ac:dyDescent="0.2">
      <c r="A6" s="1">
        <v>5</v>
      </c>
      <c r="B6" s="2" t="s">
        <v>6</v>
      </c>
      <c r="C6" s="7">
        <v>55.2</v>
      </c>
      <c r="D6" s="12">
        <v>1530</v>
      </c>
      <c r="E6" s="7">
        <f ca="1">C6+SUM(INDIRECT("Potverdeling!B"&amp;RANK(D6,D:D)&amp;":B"&amp;RANK(D6,D:D)+COUNTIF(D:D,D6)-1))/COUNTIF(D:D,D6)*$B$23+(MAX(A:A)*50-(SUM(C:C)+$B$23))/MAX(A:A)</f>
        <v>57.921052631578952</v>
      </c>
      <c r="F6" s="2">
        <f ca="1">RANK(E6,E:E)</f>
        <v>5</v>
      </c>
    </row>
    <row r="7" spans="1:9" x14ac:dyDescent="0.2">
      <c r="A7" s="1">
        <v>6</v>
      </c>
      <c r="B7" s="2" t="s">
        <v>35</v>
      </c>
      <c r="C7" s="7">
        <v>51.3</v>
      </c>
      <c r="D7" s="12">
        <v>2495</v>
      </c>
      <c r="E7" s="7">
        <f ca="1">C7+SUM(INDIRECT("Potverdeling!B"&amp;RANK(D7,D:D)&amp;":B"&amp;RANK(D7,D:D)+COUNTIF(D:D,D7)-1))/COUNTIF(D:D,D7)*$B$23+(MAX(A:A)*50-(SUM(C:C)+$B$23))/MAX(A:A)</f>
        <v>55.497052631578946</v>
      </c>
      <c r="F7" s="2">
        <f ca="1">RANK(E7,E:E)</f>
        <v>6</v>
      </c>
    </row>
    <row r="8" spans="1:9" x14ac:dyDescent="0.2">
      <c r="A8" s="1">
        <v>7</v>
      </c>
      <c r="B8" s="2" t="s">
        <v>23</v>
      </c>
      <c r="C8" s="7">
        <v>49.2</v>
      </c>
      <c r="D8" s="12">
        <v>1765</v>
      </c>
      <c r="E8" s="7">
        <f ca="1">C8+SUM(INDIRECT("Potverdeling!B"&amp;RANK(D8,D:D)&amp;":B"&amp;RANK(D8,D:D)+COUNTIF(D:D,D8)-1))/COUNTIF(D:D,D8)*$B$23+(MAX(A:A)*50-(SUM(C:C)+$B$23))/MAX(A:A)</f>
        <v>51.921052631578952</v>
      </c>
      <c r="F8" s="2">
        <f ca="1">RANK(E8,E:E)</f>
        <v>9</v>
      </c>
    </row>
    <row r="9" spans="1:9" x14ac:dyDescent="0.2">
      <c r="A9" s="1">
        <v>8</v>
      </c>
      <c r="B9" s="2" t="s">
        <v>24</v>
      </c>
      <c r="C9" s="7">
        <v>48.4</v>
      </c>
      <c r="D9" s="12">
        <v>2735</v>
      </c>
      <c r="E9" s="7">
        <f ca="1">C9+SUM(INDIRECT("Potverdeling!B"&amp;RANK(D9,D:D)&amp;":B"&amp;RANK(D9,D:D)+COUNTIF(D:D,D9)-1))/COUNTIF(D:D,D9)*$B$23+(MAX(A:A)*50-(SUM(C:C)+$B$23))/MAX(A:A)</f>
        <v>52.966052631578947</v>
      </c>
      <c r="F9" s="2">
        <f ca="1">RANK(E9,E:E)</f>
        <v>8</v>
      </c>
    </row>
    <row r="10" spans="1:9" x14ac:dyDescent="0.2">
      <c r="A10" s="1">
        <v>9</v>
      </c>
      <c r="B10" s="2" t="s">
        <v>32</v>
      </c>
      <c r="C10" s="7">
        <v>44.9</v>
      </c>
      <c r="D10" s="12">
        <v>3455</v>
      </c>
      <c r="E10" s="7">
        <f ca="1">C10+SUM(INDIRECT("Potverdeling!B"&amp;RANK(D10,D:D)&amp;":B"&amp;RANK(D10,D:D)+COUNTIF(D:D,D10)-1))/COUNTIF(D:D,D10)*$B$23+(MAX(A:A)*50-(SUM(C:C)+$B$23))/MAX(A:A)</f>
        <v>53.894052631578951</v>
      </c>
      <c r="F10" s="2">
        <f ca="1">RANK(E10,E:E)</f>
        <v>7</v>
      </c>
    </row>
    <row r="11" spans="1:9" x14ac:dyDescent="0.2">
      <c r="A11" s="1">
        <v>10</v>
      </c>
      <c r="B11" s="2" t="s">
        <v>26</v>
      </c>
      <c r="C11" s="7">
        <v>44.15</v>
      </c>
      <c r="D11" s="12">
        <v>3175</v>
      </c>
      <c r="E11" s="7">
        <f ca="1">C11+SUM(INDIRECT("Potverdeling!B"&amp;RANK(D11,D:D)&amp;":B"&amp;RANK(D11,D:D)+COUNTIF(D:D,D11)-1))/COUNTIF(D:D,D11)*$B$23+(MAX(A:A)*50-(SUM(C:C)+$B$23))/MAX(A:A)</f>
        <v>49.823052631578946</v>
      </c>
      <c r="F11" s="2">
        <f ca="1">RANK(E11,E:E)</f>
        <v>10</v>
      </c>
    </row>
    <row r="12" spans="1:9" x14ac:dyDescent="0.2">
      <c r="A12" s="1">
        <v>11</v>
      </c>
      <c r="B12" s="2" t="s">
        <v>27</v>
      </c>
      <c r="C12" s="7">
        <v>43.5</v>
      </c>
      <c r="D12" s="12">
        <v>2490</v>
      </c>
      <c r="E12" s="7">
        <f ca="1">C12+SUM(INDIRECT("Potverdeling!B"&amp;RANK(D12,D:D)&amp;":B"&amp;RANK(D12,D:D)+COUNTIF(D:D,D12)-1))/COUNTIF(D:D,D12)*$B$23+(MAX(A:A)*50-(SUM(C:C)+$B$23))/MAX(A:A)</f>
        <v>47.328052631578949</v>
      </c>
      <c r="F12" s="2">
        <f ca="1">RANK(E12,E:E)</f>
        <v>13</v>
      </c>
    </row>
    <row r="13" spans="1:9" x14ac:dyDescent="0.2">
      <c r="A13" s="1">
        <v>12</v>
      </c>
      <c r="B13" s="2" t="s">
        <v>8</v>
      </c>
      <c r="C13" s="7">
        <v>43.25</v>
      </c>
      <c r="D13" s="12">
        <v>3210</v>
      </c>
      <c r="E13" s="7">
        <f ca="1">C13+SUM(INDIRECT("Potverdeling!B"&amp;RANK(D13,D:D)&amp;":B"&amp;RANK(D13,D:D)+COUNTIF(D:D,D13)-1))/COUNTIF(D:D,D13)*$B$23+(MAX(A:A)*50-(SUM(C:C)+$B$23))/MAX(A:A)</f>
        <v>49.661052631578947</v>
      </c>
      <c r="F13" s="2">
        <f ca="1">RANK(E13,E:E)</f>
        <v>11</v>
      </c>
    </row>
    <row r="14" spans="1:9" x14ac:dyDescent="0.2">
      <c r="A14" s="1">
        <v>13</v>
      </c>
      <c r="B14" s="2" t="s">
        <v>25</v>
      </c>
      <c r="C14" s="7">
        <v>42.45</v>
      </c>
      <c r="D14" s="12">
        <v>3240</v>
      </c>
      <c r="E14" s="7">
        <f ca="1">C14+SUM(INDIRECT("Potverdeling!B"&amp;RANK(D14,D:D)&amp;":B"&amp;RANK(D14,D:D)+COUNTIF(D:D,D14)-1))/COUNTIF(D:D,D14)*$B$23+(MAX(A:A)*50-(SUM(C:C)+$B$23))/MAX(A:A)</f>
        <v>49.59905263157895</v>
      </c>
      <c r="F14" s="2">
        <f ca="1">RANK(E14,E:E)</f>
        <v>12</v>
      </c>
    </row>
    <row r="15" spans="1:9" x14ac:dyDescent="0.2">
      <c r="A15" s="1">
        <v>14</v>
      </c>
      <c r="B15" s="2" t="s">
        <v>1</v>
      </c>
      <c r="C15" s="7">
        <v>42.4</v>
      </c>
      <c r="D15" s="12">
        <v>2170</v>
      </c>
      <c r="E15" s="7">
        <f ca="1">C15+SUM(INDIRECT("Potverdeling!B"&amp;RANK(D15,D:D)&amp;":B"&amp;RANK(D15,D:D)+COUNTIF(D:D,D15)-1))/COUNTIF(D:D,D15)*$B$23+(MAX(A:A)*50-(SUM(C:C)+$B$23))/MAX(A:A)</f>
        <v>45.121052631578948</v>
      </c>
      <c r="F15" s="2">
        <f ca="1">RANK(E15,E:E)</f>
        <v>14</v>
      </c>
    </row>
    <row r="16" spans="1:9" x14ac:dyDescent="0.2">
      <c r="A16" s="1">
        <v>15</v>
      </c>
      <c r="B16" s="2" t="s">
        <v>29</v>
      </c>
      <c r="C16" s="7">
        <v>42.3</v>
      </c>
      <c r="D16" s="12">
        <v>1825</v>
      </c>
      <c r="E16" s="7">
        <f ca="1">C16+SUM(INDIRECT("Potverdeling!B"&amp;RANK(D16,D:D)&amp;":B"&amp;RANK(D16,D:D)+COUNTIF(D:D,D16)-1))/COUNTIF(D:D,D16)*$B$23+(MAX(A:A)*50-(SUM(C:C)+$B$23))/MAX(A:A)</f>
        <v>45.021052631578947</v>
      </c>
      <c r="F16" s="2">
        <f ca="1">RANK(E16,E:E)</f>
        <v>15</v>
      </c>
    </row>
    <row r="17" spans="1:6" x14ac:dyDescent="0.2">
      <c r="A17" s="1">
        <v>16</v>
      </c>
      <c r="B17" s="2" t="s">
        <v>12</v>
      </c>
      <c r="C17" s="7">
        <v>34.5</v>
      </c>
      <c r="D17" s="12">
        <v>1360</v>
      </c>
      <c r="E17" s="7">
        <f ca="1">C17+SUM(INDIRECT("Potverdeling!B"&amp;RANK(D17,D:D)&amp;":B"&amp;RANK(D17,D:D)+COUNTIF(D:D,D17)-1))/COUNTIF(D:D,D17)*$B$23+(MAX(A:A)*50-(SUM(C:C)+$B$23))/MAX(A:A)</f>
        <v>37.221052631578949</v>
      </c>
      <c r="F17" s="2">
        <f ca="1">RANK(E17,E:E)</f>
        <v>16</v>
      </c>
    </row>
    <row r="18" spans="1:6" x14ac:dyDescent="0.2">
      <c r="A18" s="1">
        <v>17</v>
      </c>
      <c r="B18" s="2" t="s">
        <v>11</v>
      </c>
      <c r="C18" s="7">
        <v>31.35</v>
      </c>
      <c r="D18" s="12">
        <v>2335</v>
      </c>
      <c r="E18" s="7">
        <f ca="1">C18+SUM(INDIRECT("Potverdeling!B"&amp;RANK(D18,D:D)&amp;":B"&amp;RANK(D18,D:D)+COUNTIF(D:D,D18)-1))/COUNTIF(D:D,D18)*$B$23+(MAX(A:A)*50-(SUM(C:C)+$B$23))/MAX(A:A)</f>
        <v>34.071052631578951</v>
      </c>
      <c r="F18" s="2">
        <f ca="1">RANK(E18,E:E)</f>
        <v>17</v>
      </c>
    </row>
    <row r="19" spans="1:6" x14ac:dyDescent="0.2">
      <c r="A19" s="1">
        <v>18</v>
      </c>
      <c r="B19" s="2" t="s">
        <v>5</v>
      </c>
      <c r="C19" s="7">
        <v>29.1</v>
      </c>
      <c r="D19" s="12">
        <v>1390</v>
      </c>
      <c r="E19" s="7">
        <f ca="1">C19+SUM(INDIRECT("Potverdeling!B"&amp;RANK(D19,D:D)&amp;":B"&amp;RANK(D19,D:D)+COUNTIF(D:D,D19)-1))/COUNTIF(D:D,D19)*$B$23+(MAX(A:A)*50-(SUM(C:C)+$B$23))/MAX(A:A)</f>
        <v>31.821052631578951</v>
      </c>
      <c r="F19" s="2">
        <f ca="1">RANK(E19,E:E)</f>
        <v>18</v>
      </c>
    </row>
    <row r="20" spans="1:6" x14ac:dyDescent="0.2">
      <c r="A20" s="1">
        <v>19</v>
      </c>
      <c r="B20" s="2" t="s">
        <v>7</v>
      </c>
      <c r="C20" s="7">
        <v>24.55</v>
      </c>
      <c r="D20" s="12">
        <v>2115</v>
      </c>
      <c r="E20" s="7">
        <f ca="1">C20+SUM(INDIRECT("Potverdeling!B"&amp;RANK(D20,D:D)&amp;":B"&amp;RANK(D20,D:D)+COUNTIF(D:D,D20)-1))/COUNTIF(D:D,D20)*$B$23+(MAX(A:A)*50-(SUM(C:C)+$B$23))/MAX(A:A)</f>
        <v>27.27105263157895</v>
      </c>
      <c r="F20" s="2">
        <f ca="1">RANK(E20,E:E)</f>
        <v>19</v>
      </c>
    </row>
    <row r="23" spans="1:6" x14ac:dyDescent="0.2">
      <c r="A23" s="3" t="s">
        <v>0</v>
      </c>
      <c r="B23" s="9">
        <v>36.9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25</v>
      </c>
      <c r="C2" s="7">
        <v>70</v>
      </c>
      <c r="D2" s="12">
        <v>2240</v>
      </c>
      <c r="E2" s="7">
        <f ca="1">C2+SUM(INDIRECT("Potverdeling!B"&amp;RANK(D2,D:D)&amp;":B"&amp;RANK(D2,D:D)+COUNTIF(D:D,D2)-1))/COUNTIF(D:D,D2)*$B$23+(MAX(A:A)*50-(SUM(C:C)+$B$23))/MAX(A:A)</f>
        <v>75.323888888888888</v>
      </c>
      <c r="F2" s="2">
        <f ca="1">RANK(E2,E:E)</f>
        <v>1</v>
      </c>
    </row>
    <row r="3" spans="1:9" x14ac:dyDescent="0.2">
      <c r="A3" s="1">
        <v>2</v>
      </c>
      <c r="B3" s="2" t="s">
        <v>5</v>
      </c>
      <c r="C3" s="7">
        <v>69</v>
      </c>
      <c r="D3" s="12">
        <v>1620</v>
      </c>
      <c r="E3" s="7">
        <f ca="1">C3+SUM(INDIRECT("Potverdeling!B"&amp;RANK(D3,D:D)&amp;":B"&amp;RANK(D3,D:D)+COUNTIF(D:D,D3)-1))/COUNTIF(D:D,D3)*$B$23+(MAX(A:A)*50-(SUM(C:C)+$B$23))/MAX(A:A)</f>
        <v>69.338888888888889</v>
      </c>
      <c r="F3" s="2">
        <f ca="1">RANK(E3,E:E)</f>
        <v>2</v>
      </c>
      <c r="I3" s="5"/>
    </row>
    <row r="4" spans="1:9" x14ac:dyDescent="0.2">
      <c r="A4" s="1">
        <v>3</v>
      </c>
      <c r="B4" s="2" t="s">
        <v>11</v>
      </c>
      <c r="C4" s="7">
        <v>57.8</v>
      </c>
      <c r="D4" s="12">
        <v>1185</v>
      </c>
      <c r="E4" s="7">
        <f ca="1">C4+SUM(INDIRECT("Potverdeling!B"&amp;RANK(D4,D:D)&amp;":B"&amp;RANK(D4,D:D)+COUNTIF(D:D,D4)-1))/COUNTIF(D:D,D4)*$B$23+(MAX(A:A)*50-(SUM(C:C)+$B$23))/MAX(A:A)</f>
        <v>58.138888888888886</v>
      </c>
      <c r="F4" s="2">
        <f ca="1">RANK(E4,E:E)</f>
        <v>4</v>
      </c>
    </row>
    <row r="5" spans="1:9" x14ac:dyDescent="0.2">
      <c r="A5" s="1">
        <v>4</v>
      </c>
      <c r="B5" s="2" t="s">
        <v>32</v>
      </c>
      <c r="C5" s="7">
        <v>51.55</v>
      </c>
      <c r="D5" s="12">
        <v>2070</v>
      </c>
      <c r="E5" s="7">
        <f ca="1">C5+SUM(INDIRECT("Potverdeling!B"&amp;RANK(D5,D:D)&amp;":B"&amp;RANK(D5,D:D)+COUNTIF(D:D,D5)-1))/COUNTIF(D:D,D5)*$B$23+(MAX(A:A)*50-(SUM(C:C)+$B$23))/MAX(A:A)</f>
        <v>53.882888888888886</v>
      </c>
      <c r="F5" s="2">
        <f ca="1">RANK(E5,E:E)</f>
        <v>6</v>
      </c>
    </row>
    <row r="6" spans="1:9" x14ac:dyDescent="0.2">
      <c r="A6" s="1">
        <v>5</v>
      </c>
      <c r="B6" s="2" t="s">
        <v>13</v>
      </c>
      <c r="C6" s="7">
        <v>49.4</v>
      </c>
      <c r="D6" s="12">
        <v>3335</v>
      </c>
      <c r="E6" s="7">
        <f ca="1">C6+SUM(INDIRECT("Potverdeling!B"&amp;RANK(D6,D:D)&amp;":B"&amp;RANK(D6,D:D)+COUNTIF(D:D,D6)-1))/COUNTIF(D:D,D6)*$B$23+(MAX(A:A)*50-(SUM(C:C)+$B$23))/MAX(A:A)</f>
        <v>59.708888888888886</v>
      </c>
      <c r="F6" s="2">
        <f ca="1">RANK(E6,E:E)</f>
        <v>3</v>
      </c>
    </row>
    <row r="7" spans="1:9" x14ac:dyDescent="0.2">
      <c r="A7" s="1">
        <v>6</v>
      </c>
      <c r="B7" s="2" t="s">
        <v>29</v>
      </c>
      <c r="C7" s="7">
        <v>47.7</v>
      </c>
      <c r="D7" s="12">
        <v>2315</v>
      </c>
      <c r="E7" s="7">
        <f ca="1">C7+SUM(INDIRECT("Potverdeling!B"&amp;RANK(D7,D:D)&amp;":B"&amp;RANK(D7,D:D)+COUNTIF(D:D,D7)-1))/COUNTIF(D:D,D7)*$B$23+(MAX(A:A)*50-(SUM(C:C)+$B$23))/MAX(A:A)</f>
        <v>54.020888888888891</v>
      </c>
      <c r="F7" s="2">
        <f ca="1">RANK(E7,E:E)</f>
        <v>5</v>
      </c>
    </row>
    <row r="8" spans="1:9" x14ac:dyDescent="0.2">
      <c r="A8" s="1">
        <v>7</v>
      </c>
      <c r="B8" s="2" t="s">
        <v>6</v>
      </c>
      <c r="C8" s="7">
        <v>45.9</v>
      </c>
      <c r="D8" s="12">
        <v>1010</v>
      </c>
      <c r="E8" s="7">
        <f ca="1">C8+SUM(INDIRECT("Potverdeling!B"&amp;RANK(D8,D:D)&amp;":B"&amp;RANK(D8,D:D)+COUNTIF(D:D,D8)-1))/COUNTIF(D:D,D8)*$B$23+(MAX(A:A)*50-(SUM(C:C)+$B$23))/MAX(A:A)</f>
        <v>46.238888888888887</v>
      </c>
      <c r="F8" s="2">
        <f ca="1">RANK(E8,E:E)</f>
        <v>11</v>
      </c>
    </row>
    <row r="9" spans="1:9" x14ac:dyDescent="0.2">
      <c r="A9" s="1">
        <v>8</v>
      </c>
      <c r="B9" s="2" t="s">
        <v>34</v>
      </c>
      <c r="C9" s="7">
        <v>45.55</v>
      </c>
      <c r="D9" s="12">
        <v>1370</v>
      </c>
      <c r="E9" s="7">
        <f ca="1">C9+SUM(INDIRECT("Potverdeling!B"&amp;RANK(D9,D:D)&amp;":B"&amp;RANK(D9,D:D)+COUNTIF(D:D,D9)-1))/COUNTIF(D:D,D9)*$B$23+(MAX(A:A)*50-(SUM(C:C)+$B$23))/MAX(A:A)</f>
        <v>45.888888888888886</v>
      </c>
      <c r="F9" s="2">
        <f ca="1">RANK(E9,E:E)</f>
        <v>12</v>
      </c>
    </row>
    <row r="10" spans="1:9" x14ac:dyDescent="0.2">
      <c r="A10" s="1">
        <v>9</v>
      </c>
      <c r="B10" s="2" t="s">
        <v>23</v>
      </c>
      <c r="C10" s="7">
        <v>45.1</v>
      </c>
      <c r="D10" s="12">
        <v>2020</v>
      </c>
      <c r="E10" s="7">
        <f ca="1">C10+SUM(INDIRECT("Potverdeling!B"&amp;RANK(D10,D:D)&amp;":B"&amp;RANK(D10,D:D)+COUNTIF(D:D,D10)-1))/COUNTIF(D:D,D10)*$B$23+(MAX(A:A)*50-(SUM(C:C)+$B$23))/MAX(A:A)</f>
        <v>46.93438888888889</v>
      </c>
      <c r="F10" s="2">
        <f ca="1">RANK(E10,E:E)</f>
        <v>10</v>
      </c>
    </row>
    <row r="11" spans="1:9" x14ac:dyDescent="0.2">
      <c r="A11" s="1">
        <v>10</v>
      </c>
      <c r="B11" s="2" t="s">
        <v>27</v>
      </c>
      <c r="C11" s="7">
        <v>44.75</v>
      </c>
      <c r="D11" s="12">
        <v>3290</v>
      </c>
      <c r="E11" s="7">
        <f ca="1">C11+SUM(INDIRECT("Potverdeling!B"&amp;RANK(D11,D:D)&amp;":B"&amp;RANK(D11,D:D)+COUNTIF(D:D,D11)-1))/COUNTIF(D:D,D11)*$B$23+(MAX(A:A)*50-(SUM(C:C)+$B$23))/MAX(A:A)</f>
        <v>53.563388888888888</v>
      </c>
      <c r="F11" s="2">
        <f ca="1">RANK(E11,E:E)</f>
        <v>7</v>
      </c>
    </row>
    <row r="12" spans="1:9" x14ac:dyDescent="0.2">
      <c r="A12" s="1">
        <v>11</v>
      </c>
      <c r="B12" s="2" t="s">
        <v>8</v>
      </c>
      <c r="C12" s="7">
        <v>43.85</v>
      </c>
      <c r="D12" s="12">
        <v>2235</v>
      </c>
      <c r="E12" s="7">
        <f ca="1">C12+SUM(INDIRECT("Potverdeling!B"&amp;RANK(D12,D:D)&amp;":B"&amp;RANK(D12,D:D)+COUNTIF(D:D,D12)-1))/COUNTIF(D:D,D12)*$B$23+(MAX(A:A)*50-(SUM(C:C)+$B$23))/MAX(A:A)</f>
        <v>48.17688888888889</v>
      </c>
      <c r="F12" s="2">
        <f ca="1">RANK(E12,E:E)</f>
        <v>8</v>
      </c>
    </row>
    <row r="13" spans="1:9" x14ac:dyDescent="0.2">
      <c r="A13" s="1">
        <v>12</v>
      </c>
      <c r="B13" s="2" t="s">
        <v>12</v>
      </c>
      <c r="C13" s="7">
        <v>42.05</v>
      </c>
      <c r="D13" s="12">
        <v>2170</v>
      </c>
      <c r="E13" s="7">
        <f ca="1">C13+SUM(INDIRECT("Potverdeling!B"&amp;RANK(D13,D:D)&amp;":B"&amp;RANK(D13,D:D)+COUNTIF(D:D,D13)-1))/COUNTIF(D:D,D13)*$B$23+(MAX(A:A)*50-(SUM(C:C)+$B$23))/MAX(A:A)</f>
        <v>45.379888888888885</v>
      </c>
      <c r="F13" s="2">
        <f ca="1">RANK(E13,E:E)</f>
        <v>13</v>
      </c>
    </row>
    <row r="14" spans="1:9" x14ac:dyDescent="0.2">
      <c r="A14" s="1">
        <v>13</v>
      </c>
      <c r="B14" s="2" t="s">
        <v>26</v>
      </c>
      <c r="C14" s="7">
        <v>41</v>
      </c>
      <c r="D14" s="12">
        <v>1480</v>
      </c>
      <c r="E14" s="7">
        <f ca="1">C14+SUM(INDIRECT("Potverdeling!B"&amp;RANK(D14,D:D)&amp;":B"&amp;RANK(D14,D:D)+COUNTIF(D:D,D14)-1))/COUNTIF(D:D,D14)*$B$23+(MAX(A:A)*50-(SUM(C:C)+$B$23))/MAX(A:A)</f>
        <v>41.338888888888889</v>
      </c>
      <c r="F14" s="2">
        <f ca="1">RANK(E14,E:E)</f>
        <v>14</v>
      </c>
    </row>
    <row r="15" spans="1:9" x14ac:dyDescent="0.2">
      <c r="A15" s="1">
        <v>14</v>
      </c>
      <c r="B15" s="2" t="s">
        <v>1</v>
      </c>
      <c r="C15" s="7">
        <v>40.75</v>
      </c>
      <c r="D15" s="12">
        <v>1605</v>
      </c>
      <c r="E15" s="7">
        <f ca="1">C15+SUM(INDIRECT("Potverdeling!B"&amp;RANK(D15,D:D)&amp;":B"&amp;RANK(D15,D:D)+COUNTIF(D:D,D15)-1))/COUNTIF(D:D,D15)*$B$23+(MAX(A:A)*50-(SUM(C:C)+$B$23))/MAX(A:A)</f>
        <v>41.088888888888889</v>
      </c>
      <c r="F15" s="2">
        <f ca="1">RANK(E15,E:E)</f>
        <v>15</v>
      </c>
    </row>
    <row r="16" spans="1:9" x14ac:dyDescent="0.2">
      <c r="A16" s="1">
        <v>15</v>
      </c>
      <c r="B16" s="2" t="s">
        <v>7</v>
      </c>
      <c r="C16" s="7">
        <v>40.6</v>
      </c>
      <c r="D16" s="12">
        <v>1865</v>
      </c>
      <c r="E16" s="7">
        <f ca="1">C16+SUM(INDIRECT("Potverdeling!B"&amp;RANK(D16,D:D)&amp;":B"&amp;RANK(D16,D:D)+COUNTIF(D:D,D16)-1))/COUNTIF(D:D,D16)*$B$23+(MAX(A:A)*50-(SUM(C:C)+$B$23))/MAX(A:A)</f>
        <v>40.93888888888889</v>
      </c>
      <c r="F16" s="2">
        <f ca="1">RANK(E16,E:E)</f>
        <v>16</v>
      </c>
    </row>
    <row r="17" spans="1:6" x14ac:dyDescent="0.2">
      <c r="A17" s="1">
        <v>16</v>
      </c>
      <c r="B17" s="2" t="s">
        <v>30</v>
      </c>
      <c r="C17" s="7">
        <v>39.65</v>
      </c>
      <c r="D17" s="12">
        <v>3280</v>
      </c>
      <c r="E17" s="7">
        <f ca="1">C17+SUM(INDIRECT("Potverdeling!B"&amp;RANK(D17,D:D)&amp;":B"&amp;RANK(D17,D:D)+COUNTIF(D:D,D17)-1))/COUNTIF(D:D,D17)*$B$23+(MAX(A:A)*50-(SUM(C:C)+$B$23))/MAX(A:A)</f>
        <v>47.466388888888886</v>
      </c>
      <c r="F17" s="2">
        <f ca="1">RANK(E17,E:E)</f>
        <v>9</v>
      </c>
    </row>
    <row r="18" spans="1:6" x14ac:dyDescent="0.2">
      <c r="A18" s="1">
        <v>17</v>
      </c>
      <c r="B18" s="2" t="s">
        <v>21</v>
      </c>
      <c r="C18" s="7">
        <v>35.25</v>
      </c>
      <c r="D18" s="12">
        <v>2160</v>
      </c>
      <c r="E18" s="7">
        <f ca="1">C18+SUM(INDIRECT("Potverdeling!B"&amp;RANK(D18,D:D)&amp;":B"&amp;RANK(D18,D:D)+COUNTIF(D:D,D18)-1))/COUNTIF(D:D,D18)*$B$23+(MAX(A:A)*50-(SUM(C:C)+$B$23))/MAX(A:A)</f>
        <v>38.081388888888888</v>
      </c>
      <c r="F18" s="2">
        <f ca="1">RANK(E18,E:E)</f>
        <v>17</v>
      </c>
    </row>
    <row r="19" spans="1:6" x14ac:dyDescent="0.2">
      <c r="A19" s="1">
        <v>18</v>
      </c>
      <c r="B19" s="2" t="s">
        <v>24</v>
      </c>
      <c r="C19" s="7">
        <v>34.15</v>
      </c>
      <c r="D19" s="12">
        <v>1760</v>
      </c>
      <c r="E19" s="7">
        <f ca="1">C19+SUM(INDIRECT("Potverdeling!B"&amp;RANK(D19,D:D)&amp;":B"&amp;RANK(D19,D:D)+COUNTIF(D:D,D19)-1))/COUNTIF(D:D,D19)*$B$23+(MAX(A:A)*50-(SUM(C:C)+$B$23))/MAX(A:A)</f>
        <v>34.488888888888887</v>
      </c>
      <c r="F19" s="2">
        <f ca="1">RANK(E19,E:E)</f>
        <v>18</v>
      </c>
    </row>
    <row r="23" spans="1:6" x14ac:dyDescent="0.2">
      <c r="A23" s="3" t="s">
        <v>0</v>
      </c>
      <c r="B23" s="9">
        <v>49.85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13</v>
      </c>
      <c r="C2" s="7">
        <v>73.25</v>
      </c>
      <c r="D2" s="12">
        <v>2440</v>
      </c>
      <c r="E2" s="7">
        <f ca="1">C2+SUM(INDIRECT("Potverdeling!B"&amp;RANK(D2,D:D)&amp;":B"&amp;RANK(D2,D:D)+COUNTIF(D:D,D2)-1))/COUNTIF(D:D,D2)*$B$23+(MAX(A:A)*50-(SUM(C:C)+$B$23))/MAX(A:A)</f>
        <v>83.516388888888898</v>
      </c>
      <c r="F2" s="2">
        <f ca="1">RANK(E2,E:E)</f>
        <v>1</v>
      </c>
    </row>
    <row r="3" spans="1:9" x14ac:dyDescent="0.2">
      <c r="A3" s="1">
        <v>2</v>
      </c>
      <c r="B3" s="2" t="s">
        <v>6</v>
      </c>
      <c r="C3" s="7">
        <v>62.15</v>
      </c>
      <c r="D3" s="12">
        <v>1245</v>
      </c>
      <c r="E3" s="7">
        <f ca="1">C3+SUM(INDIRECT("Potverdeling!B"&amp;RANK(D3,D:D)&amp;":B"&amp;RANK(D3,D:D)+COUNTIF(D:D,D3)-1))/COUNTIF(D:D,D3)*$B$23+(MAX(A:A)*50-(SUM(C:C)+$B$23))/MAX(A:A)</f>
        <v>66.063888888888883</v>
      </c>
      <c r="F3" s="2">
        <f ca="1">RANK(E3,E:E)</f>
        <v>2</v>
      </c>
      <c r="I3" s="5"/>
    </row>
    <row r="4" spans="1:9" x14ac:dyDescent="0.2">
      <c r="A4" s="1">
        <v>3</v>
      </c>
      <c r="B4" s="2" t="s">
        <v>12</v>
      </c>
      <c r="C4" s="7">
        <v>56.1</v>
      </c>
      <c r="D4" s="12">
        <v>1035</v>
      </c>
      <c r="E4" s="7">
        <f ca="1">C4+SUM(INDIRECT("Potverdeling!B"&amp;RANK(D4,D:D)&amp;":B"&amp;RANK(D4,D:D)+COUNTIF(D:D,D4)-1))/COUNTIF(D:D,D4)*$B$23+(MAX(A:A)*50-(SUM(C:C)+$B$23))/MAX(A:A)</f>
        <v>60.013888888888886</v>
      </c>
      <c r="F4" s="2">
        <f ca="1">RANK(E4,E:E)</f>
        <v>4</v>
      </c>
    </row>
    <row r="5" spans="1:9" x14ac:dyDescent="0.2">
      <c r="A5" s="1">
        <v>4</v>
      </c>
      <c r="B5" s="2" t="s">
        <v>25</v>
      </c>
      <c r="C5" s="7">
        <v>55.65</v>
      </c>
      <c r="D5" s="12">
        <v>2225</v>
      </c>
      <c r="E5" s="7">
        <f ca="1">C5+SUM(INDIRECT("Potverdeling!B"&amp;RANK(D5,D:D)&amp;":B"&amp;RANK(D5,D:D)+COUNTIF(D:D,D5)-1))/COUNTIF(D:D,D5)*$B$23+(MAX(A:A)*50-(SUM(C:C)+$B$23))/MAX(A:A)</f>
        <v>64.645888888888891</v>
      </c>
      <c r="F5" s="2">
        <f ca="1">RANK(E5,E:E)</f>
        <v>3</v>
      </c>
    </row>
    <row r="6" spans="1:9" x14ac:dyDescent="0.2">
      <c r="A6" s="1">
        <v>5</v>
      </c>
      <c r="B6" s="2" t="s">
        <v>34</v>
      </c>
      <c r="C6" s="7">
        <v>54.25</v>
      </c>
      <c r="D6" s="12">
        <v>1435</v>
      </c>
      <c r="E6" s="7">
        <f ca="1">C6+SUM(INDIRECT("Potverdeling!B"&amp;RANK(D6,D:D)&amp;":B"&amp;RANK(D6,D:D)+COUNTIF(D:D,D6)-1))/COUNTIF(D:D,D6)*$B$23+(MAX(A:A)*50-(SUM(C:C)+$B$23))/MAX(A:A)</f>
        <v>59.434388888888883</v>
      </c>
      <c r="F6" s="2">
        <f ca="1">RANK(E6,E:E)</f>
        <v>5</v>
      </c>
    </row>
    <row r="7" spans="1:9" x14ac:dyDescent="0.2">
      <c r="A7" s="1">
        <v>6</v>
      </c>
      <c r="B7" s="2" t="s">
        <v>32</v>
      </c>
      <c r="C7" s="7">
        <v>51.75</v>
      </c>
      <c r="D7" s="12">
        <v>2105</v>
      </c>
      <c r="E7" s="7">
        <f ca="1">C7+SUM(INDIRECT("Potverdeling!B"&amp;RANK(D7,D:D)&amp;":B"&amp;RANK(D7,D:D)+COUNTIF(D:D,D7)-1))/COUNTIF(D:D,D7)*$B$23+(MAX(A:A)*50-(SUM(C:C)+$B$23))/MAX(A:A)</f>
        <v>59.051888888888882</v>
      </c>
      <c r="F7" s="2">
        <f ca="1">RANK(E7,E:E)</f>
        <v>6</v>
      </c>
    </row>
    <row r="8" spans="1:9" x14ac:dyDescent="0.2">
      <c r="A8" s="1">
        <v>7</v>
      </c>
      <c r="B8" s="2" t="s">
        <v>7</v>
      </c>
      <c r="C8" s="7">
        <v>45.65</v>
      </c>
      <c r="D8" s="12">
        <v>2165</v>
      </c>
      <c r="E8" s="7">
        <f ca="1">C8+SUM(INDIRECT("Potverdeling!B"&amp;RANK(D8,D:D)&amp;":B"&amp;RANK(D8,D:D)+COUNTIF(D:D,D8)-1))/COUNTIF(D:D,D8)*$B$23+(MAX(A:A)*50-(SUM(C:C)+$B$23))/MAX(A:A)</f>
        <v>53.798888888888882</v>
      </c>
      <c r="F8" s="2">
        <f ca="1">RANK(E8,E:E)</f>
        <v>8</v>
      </c>
    </row>
    <row r="9" spans="1:9" x14ac:dyDescent="0.2">
      <c r="A9" s="1">
        <v>8</v>
      </c>
      <c r="B9" s="2" t="s">
        <v>30</v>
      </c>
      <c r="C9" s="7">
        <v>45.55</v>
      </c>
      <c r="D9" s="12">
        <v>2530</v>
      </c>
      <c r="E9" s="7">
        <f ca="1">C9+SUM(INDIRECT("Potverdeling!B"&amp;RANK(D9,D:D)&amp;":B"&amp;RANK(D9,D:D)+COUNTIF(D:D,D9)-1))/COUNTIF(D:D,D9)*$B$23+(MAX(A:A)*50-(SUM(C:C)+$B$23))/MAX(A:A)</f>
        <v>57.93388888888888</v>
      </c>
      <c r="F9" s="2">
        <f ca="1">RANK(E9,E:E)</f>
        <v>7</v>
      </c>
    </row>
    <row r="10" spans="1:9" x14ac:dyDescent="0.2">
      <c r="A10" s="1">
        <v>9</v>
      </c>
      <c r="B10" s="2" t="s">
        <v>21</v>
      </c>
      <c r="C10" s="7">
        <v>45.3</v>
      </c>
      <c r="D10" s="12">
        <v>855</v>
      </c>
      <c r="E10" s="7">
        <f ca="1">C10+SUM(INDIRECT("Potverdeling!B"&amp;RANK(D10,D:D)&amp;":B"&amp;RANK(D10,D:D)+COUNTIF(D:D,D10)-1))/COUNTIF(D:D,D10)*$B$23+(MAX(A:A)*50-(SUM(C:C)+$B$23))/MAX(A:A)</f>
        <v>49.213888888888881</v>
      </c>
      <c r="F10" s="2">
        <f ca="1">RANK(E10,E:E)</f>
        <v>10</v>
      </c>
    </row>
    <row r="11" spans="1:9" x14ac:dyDescent="0.2">
      <c r="A11" s="1">
        <v>10</v>
      </c>
      <c r="B11" s="2" t="s">
        <v>5</v>
      </c>
      <c r="C11" s="7">
        <v>45.15</v>
      </c>
      <c r="D11" s="12">
        <v>1615</v>
      </c>
      <c r="E11" s="7">
        <f ca="1">C11+SUM(INDIRECT("Potverdeling!B"&amp;RANK(D11,D:D)&amp;":B"&amp;RANK(D11,D:D)+COUNTIF(D:D,D11)-1))/COUNTIF(D:D,D11)*$B$23+(MAX(A:A)*50-(SUM(C:C)+$B$23))/MAX(A:A)</f>
        <v>51.60488888888888</v>
      </c>
      <c r="F11" s="2">
        <f ca="1">RANK(E11,E:E)</f>
        <v>9</v>
      </c>
    </row>
    <row r="12" spans="1:9" x14ac:dyDescent="0.2">
      <c r="A12" s="1">
        <v>11</v>
      </c>
      <c r="B12" s="2" t="s">
        <v>29</v>
      </c>
      <c r="C12" s="7">
        <v>40.049999999999997</v>
      </c>
      <c r="D12" s="12">
        <v>610</v>
      </c>
      <c r="E12" s="7">
        <f ca="1">C12+SUM(INDIRECT("Potverdeling!B"&amp;RANK(D12,D:D)&amp;":B"&amp;RANK(D12,D:D)+COUNTIF(D:D,D12)-1))/COUNTIF(D:D,D12)*$B$23+(MAX(A:A)*50-(SUM(C:C)+$B$23))/MAX(A:A)</f>
        <v>43.963888888888881</v>
      </c>
      <c r="F12" s="2">
        <f ca="1">RANK(E12,E:E)</f>
        <v>12</v>
      </c>
    </row>
    <row r="13" spans="1:9" x14ac:dyDescent="0.2">
      <c r="A13" s="1">
        <v>12</v>
      </c>
      <c r="B13" s="2" t="s">
        <v>26</v>
      </c>
      <c r="C13" s="7">
        <v>39.4</v>
      </c>
      <c r="D13" s="12">
        <v>1050</v>
      </c>
      <c r="E13" s="7">
        <f ca="1">C13+SUM(INDIRECT("Potverdeling!B"&amp;RANK(D13,D:D)&amp;":B"&amp;RANK(D13,D:D)+COUNTIF(D:D,D13)-1))/COUNTIF(D:D,D13)*$B$23+(MAX(A:A)*50-(SUM(C:C)+$B$23))/MAX(A:A)</f>
        <v>43.313888888888883</v>
      </c>
      <c r="F13" s="2">
        <f ca="1">RANK(E13,E:E)</f>
        <v>13</v>
      </c>
    </row>
    <row r="14" spans="1:9" x14ac:dyDescent="0.2">
      <c r="A14" s="1">
        <v>13</v>
      </c>
      <c r="B14" s="2" t="s">
        <v>8</v>
      </c>
      <c r="C14" s="7">
        <v>33.700000000000003</v>
      </c>
      <c r="D14" s="12">
        <v>2485</v>
      </c>
      <c r="E14" s="7">
        <f ca="1">C14+SUM(INDIRECT("Potverdeling!B"&amp;RANK(D14,D:D)&amp;":B"&amp;RANK(D14,D:D)+COUNTIF(D:D,D14)-1))/COUNTIF(D:D,D14)*$B$23+(MAX(A:A)*50-(SUM(C:C)+$B$23))/MAX(A:A)</f>
        <v>44.813388888888888</v>
      </c>
      <c r="F14" s="2">
        <f ca="1">RANK(E14,E:E)</f>
        <v>11</v>
      </c>
    </row>
    <row r="15" spans="1:9" x14ac:dyDescent="0.2">
      <c r="A15" s="1">
        <v>14</v>
      </c>
      <c r="B15" s="2" t="s">
        <v>1</v>
      </c>
      <c r="C15" s="7">
        <v>30.7</v>
      </c>
      <c r="D15" s="12">
        <v>1170</v>
      </c>
      <c r="E15" s="7">
        <f ca="1">C15+SUM(INDIRECT("Potverdeling!B"&amp;RANK(D15,D:D)&amp;":B"&amp;RANK(D15,D:D)+COUNTIF(D:D,D15)-1))/COUNTIF(D:D,D15)*$B$23+(MAX(A:A)*50-(SUM(C:C)+$B$23))/MAX(A:A)</f>
        <v>34.613888888888887</v>
      </c>
      <c r="F15" s="2">
        <f ca="1">RANK(E15,E:E)</f>
        <v>15</v>
      </c>
    </row>
    <row r="16" spans="1:9" x14ac:dyDescent="0.2">
      <c r="A16" s="1">
        <v>15</v>
      </c>
      <c r="B16" s="2" t="s">
        <v>24</v>
      </c>
      <c r="C16" s="7">
        <v>29.95</v>
      </c>
      <c r="D16" s="12">
        <v>1610</v>
      </c>
      <c r="E16" s="7">
        <f ca="1">C16+SUM(INDIRECT("Potverdeling!B"&amp;RANK(D16,D:D)&amp;":B"&amp;RANK(D16,D:D)+COUNTIF(D:D,D16)-1))/COUNTIF(D:D,D16)*$B$23+(MAX(A:A)*50-(SUM(C:C)+$B$23))/MAX(A:A)</f>
        <v>35.981388888888887</v>
      </c>
      <c r="F16" s="2">
        <f ca="1">RANK(E16,E:E)</f>
        <v>14</v>
      </c>
    </row>
    <row r="17" spans="1:6" x14ac:dyDescent="0.2">
      <c r="A17" s="1">
        <v>16</v>
      </c>
      <c r="B17" s="2" t="s">
        <v>11</v>
      </c>
      <c r="C17" s="7">
        <v>29.1</v>
      </c>
      <c r="D17" s="12">
        <v>855</v>
      </c>
      <c r="E17" s="7">
        <f ca="1">C17+SUM(INDIRECT("Potverdeling!B"&amp;RANK(D17,D:D)&amp;":B"&amp;RANK(D17,D:D)+COUNTIF(D:D,D17)-1))/COUNTIF(D:D,D17)*$B$23+(MAX(A:A)*50-(SUM(C:C)+$B$23))/MAX(A:A)</f>
        <v>33.013888888888886</v>
      </c>
      <c r="F17" s="2">
        <f ca="1">RANK(E17,E:E)</f>
        <v>16</v>
      </c>
    </row>
    <row r="18" spans="1:6" x14ac:dyDescent="0.2">
      <c r="A18" s="1">
        <v>17</v>
      </c>
      <c r="B18" s="2" t="s">
        <v>23</v>
      </c>
      <c r="C18" s="7">
        <v>26.3</v>
      </c>
      <c r="D18" s="12">
        <v>1160</v>
      </c>
      <c r="E18" s="7">
        <f ca="1">C18+SUM(INDIRECT("Potverdeling!B"&amp;RANK(D18,D:D)&amp;":B"&amp;RANK(D18,D:D)+COUNTIF(D:D,D18)-1))/COUNTIF(D:D,D18)*$B$23+(MAX(A:A)*50-(SUM(C:C)+$B$23))/MAX(A:A)</f>
        <v>30.213888888888885</v>
      </c>
      <c r="F18" s="2">
        <f ca="1">RANK(E18,E:E)</f>
        <v>17</v>
      </c>
    </row>
    <row r="19" spans="1:6" x14ac:dyDescent="0.2">
      <c r="A19" s="1">
        <v>18</v>
      </c>
      <c r="B19" s="2" t="s">
        <v>27</v>
      </c>
      <c r="C19" s="7">
        <v>23.2</v>
      </c>
      <c r="D19" s="12">
        <v>1575</v>
      </c>
      <c r="E19" s="7">
        <f ca="1">C19+SUM(INDIRECT("Potverdeling!B"&amp;RANK(D19,D:D)&amp;":B"&amp;RANK(D19,D:D)+COUNTIF(D:D,D19)-1))/COUNTIF(D:D,D19)*$B$23+(MAX(A:A)*50-(SUM(C:C)+$B$23))/MAX(A:A)</f>
        <v>28.807888888888883</v>
      </c>
      <c r="F19" s="2">
        <f ca="1">RANK(E19,E:E)</f>
        <v>18</v>
      </c>
    </row>
    <row r="23" spans="1:6" x14ac:dyDescent="0.2">
      <c r="A23" s="3" t="s">
        <v>0</v>
      </c>
      <c r="B23" s="9">
        <v>42.35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6</v>
      </c>
      <c r="C2" s="7">
        <v>69.8</v>
      </c>
      <c r="D2" s="12">
        <v>3155</v>
      </c>
      <c r="E2" s="7">
        <f ca="1">C2+SUM(INDIRECT("Potverdeling!B"&amp;RANK(D2,D:D)&amp;":B"&amp;RANK(D2,D:D)+COUNTIF(D:D,D2)-1))/COUNTIF(D:D,D2)*$B$23+(MAX(A:A)*50-(SUM(C:C)+$B$23))/MAX(A:A)</f>
        <v>74.444000000000003</v>
      </c>
      <c r="F2" s="2">
        <f ca="1">RANK(E2,E:E)</f>
        <v>1</v>
      </c>
    </row>
    <row r="3" spans="1:9" x14ac:dyDescent="0.2">
      <c r="A3" s="1">
        <v>2</v>
      </c>
      <c r="B3" s="2" t="s">
        <v>13</v>
      </c>
      <c r="C3" s="7">
        <v>66.099999999999994</v>
      </c>
      <c r="D3" s="12">
        <v>3945</v>
      </c>
      <c r="E3" s="7">
        <f ca="1">C3+SUM(INDIRECT("Potverdeling!B"&amp;RANK(D3,D:D)&amp;":B"&amp;RANK(D3,D:D)+COUNTIF(D:D,D3)-1))/COUNTIF(D:D,D3)*$B$23+(MAX(A:A)*50-(SUM(C:C)+$B$23))/MAX(A:A)</f>
        <v>73.680000000000007</v>
      </c>
      <c r="F3" s="2">
        <f ca="1">RANK(E3,E:E)</f>
        <v>2</v>
      </c>
      <c r="I3" s="5"/>
    </row>
    <row r="4" spans="1:9" x14ac:dyDescent="0.2">
      <c r="A4" s="1">
        <v>3</v>
      </c>
      <c r="B4" s="2" t="s">
        <v>28</v>
      </c>
      <c r="C4" s="7">
        <v>64.2</v>
      </c>
      <c r="D4" s="12">
        <v>1905</v>
      </c>
      <c r="E4" s="7">
        <f ca="1">C4+SUM(INDIRECT("Potverdeling!B"&amp;RANK(D4,D:D)&amp;":B"&amp;RANK(D4,D:D)+COUNTIF(D:D,D4)-1))/COUNTIF(D:D,D4)*$B$23+(MAX(A:A)*50-(SUM(C:C)+$B$23))/MAX(A:A)</f>
        <v>65.541000000000011</v>
      </c>
      <c r="F4" s="2">
        <f ca="1">RANK(E4,E:E)</f>
        <v>3</v>
      </c>
    </row>
    <row r="5" spans="1:9" x14ac:dyDescent="0.2">
      <c r="A5" s="1">
        <v>4</v>
      </c>
      <c r="B5" s="2" t="s">
        <v>5</v>
      </c>
      <c r="C5" s="7">
        <v>61.8</v>
      </c>
      <c r="D5" s="12">
        <v>1780</v>
      </c>
      <c r="E5" s="7">
        <f ca="1">C5+SUM(INDIRECT("Potverdeling!B"&amp;RANK(D5,D:D)&amp;":B"&amp;RANK(D5,D:D)+COUNTIF(D:D,D5)-1))/COUNTIF(D:D,D5)*$B$23+(MAX(A:A)*50-(SUM(C:C)+$B$23))/MAX(A:A)</f>
        <v>62.04</v>
      </c>
      <c r="F5" s="2">
        <f ca="1">RANK(E5,E:E)</f>
        <v>6</v>
      </c>
    </row>
    <row r="6" spans="1:9" x14ac:dyDescent="0.2">
      <c r="A6" s="1">
        <v>5</v>
      </c>
      <c r="B6" s="2" t="s">
        <v>25</v>
      </c>
      <c r="C6" s="7">
        <v>60.9</v>
      </c>
      <c r="D6" s="12">
        <v>2140</v>
      </c>
      <c r="E6" s="7">
        <f ca="1">C6+SUM(INDIRECT("Potverdeling!B"&amp;RANK(D6,D:D)&amp;":B"&amp;RANK(D6,D:D)+COUNTIF(D:D,D6)-1))/COUNTIF(D:D,D6)*$B$23+(MAX(A:A)*50-(SUM(C:C)+$B$23))/MAX(A:A)</f>
        <v>62.975000000000001</v>
      </c>
      <c r="F6" s="2">
        <f ca="1">RANK(E6,E:E)</f>
        <v>5</v>
      </c>
    </row>
    <row r="7" spans="1:9" x14ac:dyDescent="0.2">
      <c r="A7" s="1">
        <v>6</v>
      </c>
      <c r="B7" s="2" t="s">
        <v>30</v>
      </c>
      <c r="C7" s="7">
        <v>59</v>
      </c>
      <c r="D7" s="12">
        <v>3185</v>
      </c>
      <c r="E7" s="7">
        <f ca="1">C7+SUM(INDIRECT("Potverdeling!B"&amp;RANK(D7,D:D)&amp;":B"&amp;RANK(D7,D:D)+COUNTIF(D:D,D7)-1))/COUNTIF(D:D,D7)*$B$23+(MAX(A:A)*50-(SUM(C:C)+$B$23))/MAX(A:A)</f>
        <v>64.745000000000005</v>
      </c>
      <c r="F7" s="2">
        <f ca="1">RANK(E7,E:E)</f>
        <v>4</v>
      </c>
    </row>
    <row r="8" spans="1:9" x14ac:dyDescent="0.2">
      <c r="A8" s="1">
        <v>7</v>
      </c>
      <c r="B8" s="2" t="s">
        <v>12</v>
      </c>
      <c r="C8" s="7">
        <v>57.8</v>
      </c>
      <c r="D8" s="12">
        <v>1520</v>
      </c>
      <c r="E8" s="7">
        <f ca="1">C8+SUM(INDIRECT("Potverdeling!B"&amp;RANK(D8,D:D)&amp;":B"&amp;RANK(D8,D:D)+COUNTIF(D:D,D8)-1))/COUNTIF(D:D,D8)*$B$23+(MAX(A:A)*50-(SUM(C:C)+$B$23))/MAX(A:A)</f>
        <v>58.04</v>
      </c>
      <c r="F8" s="2">
        <f ca="1">RANK(E8,E:E)</f>
        <v>8</v>
      </c>
    </row>
    <row r="9" spans="1:9" x14ac:dyDescent="0.2">
      <c r="A9" s="1">
        <v>8</v>
      </c>
      <c r="B9" s="2" t="s">
        <v>34</v>
      </c>
      <c r="C9" s="7">
        <v>57.75</v>
      </c>
      <c r="D9" s="12">
        <v>2255</v>
      </c>
      <c r="E9" s="7">
        <f ca="1">C9+SUM(INDIRECT("Potverdeling!B"&amp;RANK(D9,D:D)&amp;":B"&amp;RANK(D9,D:D)+COUNTIF(D:D,D9)-1))/COUNTIF(D:D,D9)*$B$23+(MAX(A:A)*50-(SUM(C:C)+$B$23))/MAX(A:A)</f>
        <v>60.926000000000002</v>
      </c>
      <c r="F9" s="2">
        <f ca="1">RANK(E9,E:E)</f>
        <v>7</v>
      </c>
    </row>
    <row r="10" spans="1:9" x14ac:dyDescent="0.2">
      <c r="A10" s="1">
        <v>9</v>
      </c>
      <c r="B10" s="2" t="s">
        <v>21</v>
      </c>
      <c r="C10" s="7">
        <v>51.4</v>
      </c>
      <c r="D10" s="12">
        <v>1600</v>
      </c>
      <c r="E10" s="7">
        <f ca="1">C10+SUM(INDIRECT("Potverdeling!B"&amp;RANK(D10,D:D)&amp;":B"&amp;RANK(D10,D:D)+COUNTIF(D:D,D10)-1))/COUNTIF(D:D,D10)*$B$23+(MAX(A:A)*50-(SUM(C:C)+$B$23))/MAX(A:A)</f>
        <v>51.64</v>
      </c>
      <c r="F10" s="2">
        <f ca="1">RANK(E10,E:E)</f>
        <v>9</v>
      </c>
    </row>
    <row r="11" spans="1:9" x14ac:dyDescent="0.2">
      <c r="A11" s="1">
        <v>10</v>
      </c>
      <c r="B11" s="2" t="s">
        <v>29</v>
      </c>
      <c r="C11" s="7">
        <v>48.75</v>
      </c>
      <c r="D11" s="12">
        <v>1620</v>
      </c>
      <c r="E11" s="7">
        <f ca="1">C11+SUM(INDIRECT("Potverdeling!B"&amp;RANK(D11,D:D)&amp;":B"&amp;RANK(D11,D:D)+COUNTIF(D:D,D11)-1))/COUNTIF(D:D,D11)*$B$23+(MAX(A:A)*50-(SUM(C:C)+$B$23))/MAX(A:A)</f>
        <v>48.99</v>
      </c>
      <c r="F11" s="2">
        <f ca="1">RANK(E11,E:E)</f>
        <v>11</v>
      </c>
    </row>
    <row r="12" spans="1:9" x14ac:dyDescent="0.2">
      <c r="A12" s="1">
        <v>11</v>
      </c>
      <c r="B12" s="2" t="s">
        <v>7</v>
      </c>
      <c r="C12" s="7">
        <v>48.3</v>
      </c>
      <c r="D12" s="12">
        <v>1790</v>
      </c>
      <c r="E12" s="7">
        <f ca="1">C12+SUM(INDIRECT("Potverdeling!B"&amp;RANK(D12,D:D)&amp;":B"&amp;RANK(D12,D:D)+COUNTIF(D:D,D12)-1))/COUNTIF(D:D,D12)*$B$23+(MAX(A:A)*50-(SUM(C:C)+$B$23))/MAX(A:A)</f>
        <v>48.54</v>
      </c>
      <c r="F12" s="2">
        <f ca="1">RANK(E12,E:E)</f>
        <v>13</v>
      </c>
    </row>
    <row r="13" spans="1:9" x14ac:dyDescent="0.2">
      <c r="A13" s="1">
        <v>12</v>
      </c>
      <c r="B13" s="2" t="s">
        <v>32</v>
      </c>
      <c r="C13" s="7">
        <v>44.8</v>
      </c>
      <c r="D13" s="12">
        <v>3135</v>
      </c>
      <c r="E13" s="7">
        <f ca="1">C13+SUM(INDIRECT("Potverdeling!B"&amp;RANK(D13,D:D)&amp;":B"&amp;RANK(D13,D:D)+COUNTIF(D:D,D13)-1))/COUNTIF(D:D,D13)*$B$23+(MAX(A:A)*50-(SUM(C:C)+$B$23))/MAX(A:A)</f>
        <v>48.71</v>
      </c>
      <c r="F13" s="2">
        <f ca="1">RANK(E13,E:E)</f>
        <v>12</v>
      </c>
    </row>
    <row r="14" spans="1:9" x14ac:dyDescent="0.2">
      <c r="A14" s="1">
        <v>13</v>
      </c>
      <c r="B14" s="2" t="s">
        <v>24</v>
      </c>
      <c r="C14" s="7">
        <v>44.3</v>
      </c>
      <c r="D14" s="12">
        <v>1745</v>
      </c>
      <c r="E14" s="7">
        <f ca="1">C14+SUM(INDIRECT("Potverdeling!B"&amp;RANK(D14,D:D)&amp;":B"&amp;RANK(D14,D:D)+COUNTIF(D:D,D14)-1))/COUNTIF(D:D,D14)*$B$23+(MAX(A:A)*50-(SUM(C:C)+$B$23))/MAX(A:A)</f>
        <v>44.54</v>
      </c>
      <c r="F14" s="2">
        <f ca="1">RANK(E14,E:E)</f>
        <v>14</v>
      </c>
    </row>
    <row r="15" spans="1:9" x14ac:dyDescent="0.2">
      <c r="A15" s="1">
        <v>14</v>
      </c>
      <c r="B15" s="2" t="s">
        <v>11</v>
      </c>
      <c r="C15" s="7">
        <v>43.25</v>
      </c>
      <c r="D15" s="12">
        <v>1205</v>
      </c>
      <c r="E15" s="7">
        <f ca="1">C15+SUM(INDIRECT("Potverdeling!B"&amp;RANK(D15,D:D)&amp;":B"&amp;RANK(D15,D:D)+COUNTIF(D:D,D15)-1))/COUNTIF(D:D,D15)*$B$23+(MAX(A:A)*50-(SUM(C:C)+$B$23))/MAX(A:A)</f>
        <v>43.49</v>
      </c>
      <c r="F15" s="2">
        <f ca="1">RANK(E15,E:E)</f>
        <v>15</v>
      </c>
    </row>
    <row r="16" spans="1:9" x14ac:dyDescent="0.2">
      <c r="A16" s="1">
        <v>15</v>
      </c>
      <c r="B16" s="2" t="s">
        <v>27</v>
      </c>
      <c r="C16" s="7">
        <v>42.6</v>
      </c>
      <c r="D16" s="12">
        <v>3195</v>
      </c>
      <c r="E16" s="7">
        <f ca="1">C16+SUM(INDIRECT("Potverdeling!B"&amp;RANK(D16,D:D)&amp;":B"&amp;RANK(D16,D:D)+COUNTIF(D:D,D16)-1))/COUNTIF(D:D,D16)*$B$23+(MAX(A:A)*50-(SUM(C:C)+$B$23))/MAX(A:A)</f>
        <v>49.079000000000001</v>
      </c>
      <c r="F16" s="2">
        <f ca="1">RANK(E16,E:E)</f>
        <v>10</v>
      </c>
    </row>
    <row r="17" spans="1:6" x14ac:dyDescent="0.2">
      <c r="A17" s="1">
        <v>16</v>
      </c>
      <c r="B17" s="2" t="s">
        <v>23</v>
      </c>
      <c r="C17" s="7">
        <v>32.65</v>
      </c>
      <c r="D17" s="12">
        <v>1665</v>
      </c>
      <c r="E17" s="7">
        <f ca="1">C17+SUM(INDIRECT("Potverdeling!B"&amp;RANK(D17,D:D)&amp;":B"&amp;RANK(D17,D:D)+COUNTIF(D:D,D17)-1))/COUNTIF(D:D,D17)*$B$23+(MAX(A:A)*50-(SUM(C:C)+$B$23))/MAX(A:A)</f>
        <v>32.89</v>
      </c>
      <c r="F17" s="2">
        <f ca="1">RANK(E17,E:E)</f>
        <v>16</v>
      </c>
    </row>
    <row r="18" spans="1:6" x14ac:dyDescent="0.2">
      <c r="A18" s="1">
        <v>17</v>
      </c>
      <c r="B18" s="2" t="s">
        <v>26</v>
      </c>
      <c r="C18" s="7">
        <v>29.2</v>
      </c>
      <c r="D18" s="12">
        <v>1145</v>
      </c>
      <c r="E18" s="7">
        <f ca="1">C18+SUM(INDIRECT("Potverdeling!B"&amp;RANK(D18,D:D)&amp;":B"&amp;RANK(D18,D:D)+COUNTIF(D:D,D18)-1))/COUNTIF(D:D,D18)*$B$23+(MAX(A:A)*50-(SUM(C:C)+$B$23))/MAX(A:A)</f>
        <v>29.44</v>
      </c>
      <c r="F18" s="2">
        <f ca="1">RANK(E18,E:E)</f>
        <v>18</v>
      </c>
    </row>
    <row r="19" spans="1:6" x14ac:dyDescent="0.2">
      <c r="A19" s="1">
        <v>18</v>
      </c>
      <c r="B19" s="2" t="s">
        <v>2</v>
      </c>
      <c r="C19" s="7">
        <v>27.85</v>
      </c>
      <c r="D19" s="12">
        <v>2185</v>
      </c>
      <c r="E19" s="7">
        <f ca="1">C19+SUM(INDIRECT("Potverdeling!B"&amp;RANK(D19,D:D)&amp;":B"&amp;RANK(D19,D:D)+COUNTIF(D:D,D19)-1))/COUNTIF(D:D,D19)*$B$23+(MAX(A:A)*50-(SUM(C:C)+$B$23))/MAX(A:A)</f>
        <v>30.292000000000002</v>
      </c>
      <c r="F19" s="2">
        <f ca="1">RANK(E19,E:E)</f>
        <v>17</v>
      </c>
    </row>
    <row r="20" spans="1:6" x14ac:dyDescent="0.2">
      <c r="A20" s="1">
        <v>19</v>
      </c>
      <c r="B20" s="2" t="s">
        <v>1</v>
      </c>
      <c r="C20" s="7">
        <v>26.05</v>
      </c>
      <c r="D20" s="12">
        <v>1915</v>
      </c>
      <c r="E20" s="7">
        <f ca="1">C20+SUM(INDIRECT("Potverdeling!B"&amp;RANK(D20,D:D)&amp;":B"&amp;RANK(D20,D:D)+COUNTIF(D:D,D20)-1))/COUNTIF(D:D,D20)*$B$23+(MAX(A:A)*50-(SUM(C:C)+$B$23))/MAX(A:A)</f>
        <v>27.758000000000003</v>
      </c>
      <c r="F20" s="2">
        <f ca="1">RANK(E20,E:E)</f>
        <v>19</v>
      </c>
    </row>
    <row r="21" spans="1:6" x14ac:dyDescent="0.2">
      <c r="A21" s="1">
        <v>20</v>
      </c>
      <c r="B21" s="2" t="s">
        <v>8</v>
      </c>
      <c r="C21" s="7">
        <v>22</v>
      </c>
      <c r="D21" s="12">
        <v>1405</v>
      </c>
      <c r="E21" s="7">
        <f ca="1">C21+SUM(INDIRECT("Potverdeling!B"&amp;RANK(D21,D:D)&amp;":B"&amp;RANK(D21,D:D)+COUNTIF(D:D,D21)-1))/COUNTIF(D:D,D21)*$B$23+(MAX(A:A)*50-(SUM(C:C)+$B$23))/MAX(A:A)</f>
        <v>22.240000000000002</v>
      </c>
      <c r="F21" s="2">
        <f ca="1">RANK(E21,E:E)</f>
        <v>20</v>
      </c>
    </row>
    <row r="23" spans="1:6" x14ac:dyDescent="0.2">
      <c r="A23" s="3" t="s">
        <v>0</v>
      </c>
      <c r="B23" s="9">
        <v>36.700000000000003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25</v>
      </c>
      <c r="C2" s="7">
        <v>74.849999999999994</v>
      </c>
      <c r="D2" s="12">
        <v>1300</v>
      </c>
      <c r="E2" s="7">
        <f ca="1">C2+SUM(INDIRECT("Potverdeling!B"&amp;RANK(D2,D:D)&amp;":B"&amp;RANK(D2,D:D)+COUNTIF(D:D,D2)-1))/COUNTIF(D:D,D2)*$B$23+(MAX(A:A)*50-(SUM(C:C)+$B$23))/MAX(A:A)</f>
        <v>83.699473684210531</v>
      </c>
      <c r="F2" s="2">
        <f ca="1">RANK(E2,E:E)</f>
        <v>1</v>
      </c>
    </row>
    <row r="3" spans="1:9" x14ac:dyDescent="0.2">
      <c r="A3" s="1">
        <v>2</v>
      </c>
      <c r="B3" s="2" t="s">
        <v>13</v>
      </c>
      <c r="C3" s="7">
        <v>68.849999999999994</v>
      </c>
      <c r="D3" s="12">
        <v>1179</v>
      </c>
      <c r="E3" s="7">
        <f ca="1">C3+SUM(INDIRECT("Potverdeling!B"&amp;RANK(D3,D:D)&amp;":B"&amp;RANK(D3,D:D)+COUNTIF(D:D,D3)-1))/COUNTIF(D:D,D3)*$B$23+(MAX(A:A)*50-(SUM(C:C)+$B$23))/MAX(A:A)</f>
        <v>76.490473684210528</v>
      </c>
      <c r="F3" s="2">
        <f ca="1">RANK(E3,E:E)</f>
        <v>2</v>
      </c>
      <c r="I3" s="5"/>
    </row>
    <row r="4" spans="1:9" x14ac:dyDescent="0.2">
      <c r="A4" s="1">
        <v>3</v>
      </c>
      <c r="B4" s="2" t="s">
        <v>11</v>
      </c>
      <c r="C4" s="7">
        <v>59.4</v>
      </c>
      <c r="D4" s="12">
        <v>967</v>
      </c>
      <c r="E4" s="7">
        <f ca="1">C4+SUM(INDIRECT("Potverdeling!B"&amp;RANK(D4,D:D)&amp;":B"&amp;RANK(D4,D:D)+COUNTIF(D:D,D4)-1))/COUNTIF(D:D,D4)*$B$23+(MAX(A:A)*50-(SUM(C:C)+$B$23))/MAX(A:A)</f>
        <v>65.025473684210539</v>
      </c>
      <c r="F4" s="2">
        <f ca="1">RANK(E4,E:E)</f>
        <v>3</v>
      </c>
    </row>
    <row r="5" spans="1:9" x14ac:dyDescent="0.2">
      <c r="A5" s="1">
        <v>4</v>
      </c>
      <c r="B5" s="2" t="s">
        <v>33</v>
      </c>
      <c r="C5" s="7">
        <v>58.1</v>
      </c>
      <c r="D5" s="12">
        <v>927</v>
      </c>
      <c r="E5" s="7">
        <f ca="1">C5+SUM(INDIRECT("Potverdeling!B"&amp;RANK(D5,D:D)&amp;":B"&amp;RANK(D5,D:D)+COUNTIF(D:D,D5)-1))/COUNTIF(D:D,D5)*$B$23+(MAX(A:A)*50-(SUM(C:C)+$B$23))/MAX(A:A)</f>
        <v>61.307473684210542</v>
      </c>
      <c r="F5" s="2">
        <f ca="1">RANK(E5,E:E)</f>
        <v>5</v>
      </c>
    </row>
    <row r="6" spans="1:9" x14ac:dyDescent="0.2">
      <c r="A6" s="1">
        <v>5</v>
      </c>
      <c r="B6" s="2" t="s">
        <v>21</v>
      </c>
      <c r="C6" s="7">
        <v>56.3</v>
      </c>
      <c r="D6" s="12">
        <v>961</v>
      </c>
      <c r="E6" s="7">
        <f ca="1">C6+SUM(INDIRECT("Potverdeling!B"&amp;RANK(D6,D:D)&amp;":B"&amp;RANK(D6,D:D)+COUNTIF(D:D,D6)-1))/COUNTIF(D:D,D6)*$B$23+(MAX(A:A)*50-(SUM(C:C)+$B$23))/MAX(A:A)</f>
        <v>61.11947368421054</v>
      </c>
      <c r="F6" s="2">
        <f ca="1">RANK(E6,E:E)</f>
        <v>6</v>
      </c>
    </row>
    <row r="7" spans="1:9" x14ac:dyDescent="0.2">
      <c r="A7" s="1">
        <v>6</v>
      </c>
      <c r="B7" s="2" t="s">
        <v>5</v>
      </c>
      <c r="C7" s="7">
        <v>55.4</v>
      </c>
      <c r="D7" s="12">
        <v>1070</v>
      </c>
      <c r="E7" s="7">
        <f ca="1">C7+SUM(INDIRECT("Potverdeling!B"&amp;RANK(D7,D:D)&amp;":B"&amp;RANK(D7,D:D)+COUNTIF(D:D,D7)-1))/COUNTIF(D:D,D7)*$B$23+(MAX(A:A)*50-(SUM(C:C)+$B$23))/MAX(A:A)</f>
        <v>62.234473684210542</v>
      </c>
      <c r="F7" s="2">
        <f ca="1">RANK(E7,E:E)</f>
        <v>4</v>
      </c>
    </row>
    <row r="8" spans="1:9" x14ac:dyDescent="0.2">
      <c r="A8" s="1">
        <v>7</v>
      </c>
      <c r="B8" s="2" t="s">
        <v>30</v>
      </c>
      <c r="C8" s="7">
        <v>51</v>
      </c>
      <c r="D8" s="12">
        <v>863</v>
      </c>
      <c r="E8" s="7">
        <f ca="1">C8+SUM(INDIRECT("Potverdeling!B"&amp;RANK(D8,D:D)&amp;":B"&amp;RANK(D8,D:D)+COUNTIF(D:D,D8)-1))/COUNTIF(D:D,D8)*$B$23+(MAX(A:A)*50-(SUM(C:C)+$B$23))/MAX(A:A)</f>
        <v>53.804473684210542</v>
      </c>
      <c r="F8" s="2">
        <f ca="1">RANK(E8,E:E)</f>
        <v>8</v>
      </c>
    </row>
    <row r="9" spans="1:9" x14ac:dyDescent="0.2">
      <c r="A9" s="1">
        <v>8</v>
      </c>
      <c r="B9" s="2" t="s">
        <v>28</v>
      </c>
      <c r="C9" s="7">
        <v>49.9</v>
      </c>
      <c r="D9" s="12">
        <v>943</v>
      </c>
      <c r="E9" s="7">
        <f ca="1">C9+SUM(INDIRECT("Potverdeling!B"&amp;RANK(D9,D:D)&amp;":B"&amp;RANK(D9,D:D)+COUNTIF(D:D,D9)-1))/COUNTIF(D:D,D9)*$B$23+(MAX(A:A)*50-(SUM(C:C)+$B$23))/MAX(A:A)</f>
        <v>53.913473684210537</v>
      </c>
      <c r="F9" s="2">
        <f ca="1">RANK(E9,E:E)</f>
        <v>7</v>
      </c>
    </row>
    <row r="10" spans="1:9" x14ac:dyDescent="0.2">
      <c r="A10" s="1">
        <v>9</v>
      </c>
      <c r="B10" s="2" t="s">
        <v>12</v>
      </c>
      <c r="C10" s="7">
        <v>49.55</v>
      </c>
      <c r="D10" s="12">
        <v>822</v>
      </c>
      <c r="E10" s="7">
        <f ca="1">C10+SUM(INDIRECT("Potverdeling!B"&amp;RANK(D10,D:D)&amp;":B"&amp;RANK(D10,D:D)+COUNTIF(D:D,D10)-1))/COUNTIF(D:D,D10)*$B$23+(MAX(A:A)*50-(SUM(C:C)+$B$23))/MAX(A:A)</f>
        <v>51.951473684210541</v>
      </c>
      <c r="F10" s="2">
        <f ca="1">RANK(E10,E:E)</f>
        <v>9</v>
      </c>
    </row>
    <row r="11" spans="1:9" x14ac:dyDescent="0.2">
      <c r="A11" s="1">
        <v>10</v>
      </c>
      <c r="B11" s="2" t="s">
        <v>6</v>
      </c>
      <c r="C11" s="7">
        <v>46.3</v>
      </c>
      <c r="D11" s="12">
        <v>816</v>
      </c>
      <c r="E11" s="7">
        <f ca="1">C11+SUM(INDIRECT("Potverdeling!B"&amp;RANK(D11,D:D)&amp;":B"&amp;RANK(D11,D:D)+COUNTIF(D:D,D11)-1))/COUNTIF(D:D,D11)*$B$23+(MAX(A:A)*50-(SUM(C:C)+$B$23))/MAX(A:A)</f>
        <v>48.298473684210542</v>
      </c>
      <c r="F11" s="2">
        <f ca="1">RANK(E11,E:E)</f>
        <v>10</v>
      </c>
    </row>
    <row r="12" spans="1:9" x14ac:dyDescent="0.2">
      <c r="A12" s="1">
        <v>11</v>
      </c>
      <c r="B12" s="2" t="s">
        <v>26</v>
      </c>
      <c r="C12" s="7">
        <v>44.45</v>
      </c>
      <c r="D12" s="12">
        <v>771</v>
      </c>
      <c r="E12" s="7">
        <f ca="1">C12+SUM(INDIRECT("Potverdeling!B"&amp;RANK(D12,D:D)&amp;":B"&amp;RANK(D12,D:D)+COUNTIF(D:D,D12)-1))/COUNTIF(D:D,D12)*$B$23+(MAX(A:A)*50-(SUM(C:C)+$B$23))/MAX(A:A)</f>
        <v>45.239473684210544</v>
      </c>
      <c r="F12" s="2">
        <f ca="1">RANK(E12,E:E)</f>
        <v>11</v>
      </c>
    </row>
    <row r="13" spans="1:9" x14ac:dyDescent="0.2">
      <c r="A13" s="1">
        <v>12</v>
      </c>
      <c r="B13" s="2" t="s">
        <v>27</v>
      </c>
      <c r="C13" s="7">
        <v>43.8</v>
      </c>
      <c r="D13" s="12">
        <v>798</v>
      </c>
      <c r="E13" s="7">
        <f ca="1">C13+SUM(INDIRECT("Potverdeling!B"&amp;RANK(D13,D:D)&amp;":B"&amp;RANK(D13,D:D)+COUNTIF(D:D,D13)-1))/COUNTIF(D:D,D13)*$B$23+(MAX(A:A)*50-(SUM(C:C)+$B$23))/MAX(A:A)</f>
        <v>44.589473684210539</v>
      </c>
      <c r="F13" s="2">
        <f ca="1">RANK(E13,E:E)</f>
        <v>12</v>
      </c>
    </row>
    <row r="14" spans="1:9" x14ac:dyDescent="0.2">
      <c r="A14" s="1">
        <v>13</v>
      </c>
      <c r="B14" s="2" t="s">
        <v>32</v>
      </c>
      <c r="C14" s="7">
        <v>43.05</v>
      </c>
      <c r="D14" s="12">
        <v>782</v>
      </c>
      <c r="E14" s="7">
        <f ca="1">C14+SUM(INDIRECT("Potverdeling!B"&amp;RANK(D14,D:D)&amp;":B"&amp;RANK(D14,D:D)+COUNTIF(D:D,D14)-1))/COUNTIF(D:D,D14)*$B$23+(MAX(A:A)*50-(SUM(C:C)+$B$23))/MAX(A:A)</f>
        <v>43.839473684210539</v>
      </c>
      <c r="F14" s="2">
        <f ca="1">RANK(E14,E:E)</f>
        <v>13</v>
      </c>
    </row>
    <row r="15" spans="1:9" x14ac:dyDescent="0.2">
      <c r="A15" s="1">
        <v>14</v>
      </c>
      <c r="B15" s="2" t="s">
        <v>1</v>
      </c>
      <c r="C15" s="7">
        <v>39.75</v>
      </c>
      <c r="D15" s="12">
        <v>682</v>
      </c>
      <c r="E15" s="7">
        <f ca="1">C15+SUM(INDIRECT("Potverdeling!B"&amp;RANK(D15,D:D)&amp;":B"&amp;RANK(D15,D:D)+COUNTIF(D:D,D15)-1))/COUNTIF(D:D,D15)*$B$23+(MAX(A:A)*50-(SUM(C:C)+$B$23))/MAX(A:A)</f>
        <v>40.539473684210542</v>
      </c>
      <c r="F15" s="2">
        <f ca="1">RANK(E15,E:E)</f>
        <v>14</v>
      </c>
    </row>
    <row r="16" spans="1:9" x14ac:dyDescent="0.2">
      <c r="A16" s="1">
        <v>15</v>
      </c>
      <c r="B16" s="2" t="s">
        <v>8</v>
      </c>
      <c r="C16" s="7">
        <v>38.85</v>
      </c>
      <c r="D16" s="12">
        <v>678</v>
      </c>
      <c r="E16" s="7">
        <f ca="1">C16+SUM(INDIRECT("Potverdeling!B"&amp;RANK(D16,D:D)&amp;":B"&amp;RANK(D16,D:D)+COUNTIF(D:D,D16)-1))/COUNTIF(D:D,D16)*$B$23+(MAX(A:A)*50-(SUM(C:C)+$B$23))/MAX(A:A)</f>
        <v>39.639473684210543</v>
      </c>
      <c r="F16" s="2">
        <f ca="1">RANK(E16,E:E)</f>
        <v>15</v>
      </c>
    </row>
    <row r="17" spans="1:6" x14ac:dyDescent="0.2">
      <c r="A17" s="1">
        <v>16</v>
      </c>
      <c r="B17" s="2" t="s">
        <v>23</v>
      </c>
      <c r="C17" s="7">
        <v>35.1</v>
      </c>
      <c r="D17" s="12">
        <v>617</v>
      </c>
      <c r="E17" s="7">
        <f ca="1">C17+SUM(INDIRECT("Potverdeling!B"&amp;RANK(D17,D:D)&amp;":B"&amp;RANK(D17,D:D)+COUNTIF(D:D,D17)-1))/COUNTIF(D:D,D17)*$B$23+(MAX(A:A)*50-(SUM(C:C)+$B$23))/MAX(A:A)</f>
        <v>35.889473684210543</v>
      </c>
      <c r="F17" s="2">
        <f ca="1">RANK(E17,E:E)</f>
        <v>16</v>
      </c>
    </row>
    <row r="18" spans="1:6" x14ac:dyDescent="0.2">
      <c r="A18" s="1">
        <v>17</v>
      </c>
      <c r="B18" s="2" t="s">
        <v>7</v>
      </c>
      <c r="C18" s="7">
        <v>32</v>
      </c>
      <c r="D18" s="12">
        <v>664</v>
      </c>
      <c r="E18" s="7">
        <f ca="1">C18+SUM(INDIRECT("Potverdeling!B"&amp;RANK(D18,D:D)&amp;":B"&amp;RANK(D18,D:D)+COUNTIF(D:D,D18)-1))/COUNTIF(D:D,D18)*$B$23+(MAX(A:A)*50-(SUM(C:C)+$B$23))/MAX(A:A)</f>
        <v>32.789473684210542</v>
      </c>
      <c r="F18" s="2">
        <f ca="1">RANK(E18,E:E)</f>
        <v>17</v>
      </c>
    </row>
    <row r="19" spans="1:6" x14ac:dyDescent="0.2">
      <c r="A19" s="1">
        <v>18</v>
      </c>
      <c r="B19" s="2" t="s">
        <v>29</v>
      </c>
      <c r="C19" s="7">
        <v>29.65</v>
      </c>
      <c r="D19" s="12">
        <v>557</v>
      </c>
      <c r="E19" s="7">
        <f ca="1">C19+SUM(INDIRECT("Potverdeling!B"&amp;RANK(D19,D:D)&amp;":B"&amp;RANK(D19,D:D)+COUNTIF(D:D,D19)-1))/COUNTIF(D:D,D19)*$B$23+(MAX(A:A)*50-(SUM(C:C)+$B$23))/MAX(A:A)</f>
        <v>30.439473684210537</v>
      </c>
      <c r="F19" s="2">
        <f ca="1">RANK(E19,E:E)</f>
        <v>18</v>
      </c>
    </row>
    <row r="20" spans="1:6" x14ac:dyDescent="0.2">
      <c r="A20" s="1">
        <v>19</v>
      </c>
      <c r="B20" s="2" t="s">
        <v>2</v>
      </c>
      <c r="C20" s="7">
        <v>18.399999999999999</v>
      </c>
      <c r="D20" s="12">
        <v>371</v>
      </c>
      <c r="E20" s="7">
        <f ca="1">C20+SUM(INDIRECT("Potverdeling!B"&amp;RANK(D20,D:D)&amp;":B"&amp;RANK(D20,D:D)+COUNTIF(D:D,D20)-1))/COUNTIF(D:D,D20)*$B$23+(MAX(A:A)*50-(SUM(C:C)+$B$23))/MAX(A:A)</f>
        <v>19.189473684210537</v>
      </c>
      <c r="F20" s="2">
        <f ca="1">RANK(E20,E:E)</f>
        <v>19</v>
      </c>
    </row>
    <row r="23" spans="1:6" x14ac:dyDescent="0.2">
      <c r="A23" s="3" t="s">
        <v>0</v>
      </c>
      <c r="B23" s="9">
        <v>40.299999999999997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28</v>
      </c>
      <c r="C2" s="7">
        <v>65.75</v>
      </c>
      <c r="D2" s="12">
        <v>1172</v>
      </c>
      <c r="E2" s="7">
        <f ca="1">C2+SUM(INDIRECT("Potverdeling!B"&amp;RANK(D2,D:D)&amp;":B"&amp;RANK(D2,D:D)+COUNTIF(D:D,D2)-1))/COUNTIF(D:D,D2)*$B$23+(MAX(A:A)*50-(SUM(C:C)+$B$23))/MAX(A:A)</f>
        <v>74.856842105263155</v>
      </c>
      <c r="F2" s="2">
        <f ca="1">RANK(E2,E:E)</f>
        <v>1</v>
      </c>
    </row>
    <row r="3" spans="1:9" x14ac:dyDescent="0.2">
      <c r="A3" s="1">
        <v>2</v>
      </c>
      <c r="B3" s="2" t="s">
        <v>32</v>
      </c>
      <c r="C3" s="7">
        <v>62.75</v>
      </c>
      <c r="D3" s="12">
        <v>1145</v>
      </c>
      <c r="E3" s="7">
        <f ca="1">C3+SUM(INDIRECT("Potverdeling!B"&amp;RANK(D3,D:D)&amp;":B"&amp;RANK(D3,D:D)+COUNTIF(D:D,D3)-1))/COUNTIF(D:D,D3)*$B$23+(MAX(A:A)*50-(SUM(C:C)+$B$23))/MAX(A:A)</f>
        <v>70.661342105263159</v>
      </c>
      <c r="F3" s="2">
        <f ca="1">RANK(E3,E:E)</f>
        <v>2</v>
      </c>
      <c r="I3" s="5"/>
    </row>
    <row r="4" spans="1:9" x14ac:dyDescent="0.2">
      <c r="A4" s="1">
        <v>3</v>
      </c>
      <c r="B4" s="2" t="s">
        <v>26</v>
      </c>
      <c r="C4" s="7">
        <v>59.75</v>
      </c>
      <c r="D4" s="12">
        <v>1020</v>
      </c>
      <c r="E4" s="7">
        <f ca="1">C4+SUM(INDIRECT("Potverdeling!B"&amp;RANK(D4,D:D)&amp;":B"&amp;RANK(D4,D:D)+COUNTIF(D:D,D4)-1))/COUNTIF(D:D,D4)*$B$23+(MAX(A:A)*50-(SUM(C:C)+$B$23))/MAX(A:A)</f>
        <v>66.864342105263162</v>
      </c>
      <c r="F4" s="2">
        <f ca="1">RANK(E4,E:E)</f>
        <v>3</v>
      </c>
    </row>
    <row r="5" spans="1:9" x14ac:dyDescent="0.2">
      <c r="A5" s="1">
        <v>4</v>
      </c>
      <c r="B5" s="2" t="s">
        <v>27</v>
      </c>
      <c r="C5" s="7">
        <v>56.05</v>
      </c>
      <c r="D5" s="12">
        <v>979</v>
      </c>
      <c r="E5" s="7">
        <f ca="1">C5+SUM(INDIRECT("Potverdeling!B"&amp;RANK(D5,D:D)&amp;":B"&amp;RANK(D5,D:D)+COUNTIF(D:D,D5)-1))/COUNTIF(D:D,D5)*$B$23+(MAX(A:A)*50-(SUM(C:C)+$B$23))/MAX(A:A)</f>
        <v>61.96884210526315</v>
      </c>
      <c r="F5" s="2">
        <f ca="1">RANK(E5,E:E)</f>
        <v>4</v>
      </c>
    </row>
    <row r="6" spans="1:9" x14ac:dyDescent="0.2">
      <c r="A6" s="1">
        <v>5</v>
      </c>
      <c r="B6" s="2" t="s">
        <v>24</v>
      </c>
      <c r="C6" s="7">
        <v>54.7</v>
      </c>
      <c r="D6" s="12">
        <v>880</v>
      </c>
      <c r="E6" s="7">
        <f ca="1">C6+SUM(INDIRECT("Potverdeling!B"&amp;RANK(D6,D:D)&amp;":B"&amp;RANK(D6,D:D)+COUNTIF(D:D,D6)-1))/COUNTIF(D:D,D6)*$B$23+(MAX(A:A)*50-(SUM(C:C)+$B$23))/MAX(A:A)</f>
        <v>58.227842105263157</v>
      </c>
      <c r="F6" s="2">
        <f ca="1">RANK(E6,E:E)</f>
        <v>5</v>
      </c>
    </row>
    <row r="7" spans="1:9" x14ac:dyDescent="0.2">
      <c r="A7" s="1">
        <v>6</v>
      </c>
      <c r="B7" s="2" t="s">
        <v>30</v>
      </c>
      <c r="C7" s="7">
        <v>51.35</v>
      </c>
      <c r="D7" s="12">
        <v>906</v>
      </c>
      <c r="E7" s="7">
        <f ca="1">C7+SUM(INDIRECT("Potverdeling!B"&amp;RANK(D7,D:D)&amp;":B"&amp;RANK(D7,D:D)+COUNTIF(D:D,D7)-1))/COUNTIF(D:D,D7)*$B$23+(MAX(A:A)*50-(SUM(C:C)+$B$23))/MAX(A:A)</f>
        <v>55.67484210526316</v>
      </c>
      <c r="F7" s="2">
        <f ca="1">RANK(E7,E:E)</f>
        <v>6</v>
      </c>
    </row>
    <row r="8" spans="1:9" x14ac:dyDescent="0.2">
      <c r="A8" s="1">
        <v>7</v>
      </c>
      <c r="B8" s="2" t="s">
        <v>13</v>
      </c>
      <c r="C8" s="7">
        <v>49.75</v>
      </c>
      <c r="D8" s="12">
        <v>948</v>
      </c>
      <c r="E8" s="7">
        <f ca="1">C8+SUM(INDIRECT("Potverdeling!B"&amp;RANK(D8,D:D)&amp;":B"&amp;RANK(D8,D:D)+COUNTIF(D:D,D8)-1))/COUNTIF(D:D,D8)*$B$23+(MAX(A:A)*50-(SUM(C:C)+$B$23))/MAX(A:A)</f>
        <v>54.871842105263156</v>
      </c>
      <c r="F8" s="2">
        <f ca="1">RANK(E8,E:E)</f>
        <v>7</v>
      </c>
    </row>
    <row r="9" spans="1:9" x14ac:dyDescent="0.2">
      <c r="A9" s="1">
        <v>8</v>
      </c>
      <c r="B9" s="2" t="s">
        <v>1</v>
      </c>
      <c r="C9" s="7">
        <v>47.9</v>
      </c>
      <c r="D9" s="12">
        <v>764</v>
      </c>
      <c r="E9" s="7">
        <f ca="1">C9+SUM(INDIRECT("Potverdeling!B"&amp;RANK(D9,D:D)&amp;":B"&amp;RANK(D9,D:D)+COUNTIF(D:D,D9)-1))/COUNTIF(D:D,D9)*$B$23+(MAX(A:A)*50-(SUM(C:C)+$B$23))/MAX(A:A)</f>
        <v>49.036842105263155</v>
      </c>
      <c r="F9" s="2">
        <f ca="1">RANK(E9,E:E)</f>
        <v>8</v>
      </c>
    </row>
    <row r="10" spans="1:9" x14ac:dyDescent="0.2">
      <c r="A10" s="1">
        <v>9</v>
      </c>
      <c r="B10" s="2" t="s">
        <v>23</v>
      </c>
      <c r="C10" s="7">
        <v>46.7</v>
      </c>
      <c r="D10" s="12">
        <v>775</v>
      </c>
      <c r="E10" s="7">
        <f ca="1">C10+SUM(INDIRECT("Potverdeling!B"&amp;RANK(D10,D:D)&amp;":B"&amp;RANK(D10,D:D)+COUNTIF(D:D,D10)-1))/COUNTIF(D:D,D10)*$B$23+(MAX(A:A)*50-(SUM(C:C)+$B$23))/MAX(A:A)</f>
        <v>47.836842105263159</v>
      </c>
      <c r="F10" s="2">
        <f ca="1">RANK(E10,E:E)</f>
        <v>10</v>
      </c>
    </row>
    <row r="11" spans="1:9" x14ac:dyDescent="0.2">
      <c r="A11" s="1">
        <v>10</v>
      </c>
      <c r="B11" s="2" t="s">
        <v>5</v>
      </c>
      <c r="C11" s="7">
        <v>45.25</v>
      </c>
      <c r="D11" s="12">
        <v>846</v>
      </c>
      <c r="E11" s="7">
        <f ca="1">C11+SUM(INDIRECT("Potverdeling!B"&amp;RANK(D11,D:D)&amp;":B"&amp;RANK(D11,D:D)+COUNTIF(D:D,D11)-1))/COUNTIF(D:D,D11)*$B$23+(MAX(A:A)*50-(SUM(C:C)+$B$23))/MAX(A:A)</f>
        <v>47.980842105263157</v>
      </c>
      <c r="F11" s="2">
        <f ca="1">RANK(E11,E:E)</f>
        <v>9</v>
      </c>
    </row>
    <row r="12" spans="1:9" x14ac:dyDescent="0.2">
      <c r="A12" s="1">
        <v>11</v>
      </c>
      <c r="B12" s="2" t="s">
        <v>31</v>
      </c>
      <c r="C12" s="7">
        <v>45.25</v>
      </c>
      <c r="D12" s="12">
        <v>689</v>
      </c>
      <c r="E12" s="7">
        <f ca="1">C12+SUM(INDIRECT("Potverdeling!B"&amp;RANK(D12,D:D)&amp;":B"&amp;RANK(D12,D:D)+COUNTIF(D:D,D12)-1))/COUNTIF(D:D,D12)*$B$23+(MAX(A:A)*50-(SUM(C:C)+$B$23))/MAX(A:A)</f>
        <v>46.386842105263156</v>
      </c>
      <c r="F12" s="2">
        <f ca="1">RANK(E12,E:E)</f>
        <v>11</v>
      </c>
    </row>
    <row r="13" spans="1:9" x14ac:dyDescent="0.2">
      <c r="A13" s="1">
        <v>12</v>
      </c>
      <c r="B13" s="2" t="s">
        <v>7</v>
      </c>
      <c r="C13" s="7">
        <v>43.3</v>
      </c>
      <c r="D13" s="12">
        <v>802</v>
      </c>
      <c r="E13" s="7">
        <f ca="1">C13+SUM(INDIRECT("Potverdeling!B"&amp;RANK(D13,D:D)&amp;":B"&amp;RANK(D13,D:D)+COUNTIF(D:D,D13)-1))/COUNTIF(D:D,D13)*$B$23+(MAX(A:A)*50-(SUM(C:C)+$B$23))/MAX(A:A)</f>
        <v>45.632342105263156</v>
      </c>
      <c r="F13" s="2">
        <f ca="1">RANK(E13,E:E)</f>
        <v>13</v>
      </c>
    </row>
    <row r="14" spans="1:9" x14ac:dyDescent="0.2">
      <c r="A14" s="1">
        <v>13</v>
      </c>
      <c r="B14" s="2" t="s">
        <v>25</v>
      </c>
      <c r="C14" s="7">
        <v>42.55</v>
      </c>
      <c r="D14" s="12">
        <v>878</v>
      </c>
      <c r="E14" s="7">
        <f ca="1">C14+SUM(INDIRECT("Potverdeling!B"&amp;RANK(D14,D:D)&amp;":B"&amp;RANK(D14,D:D)+COUNTIF(D:D,D14)-1))/COUNTIF(D:D,D14)*$B$23+(MAX(A:A)*50-(SUM(C:C)+$B$23))/MAX(A:A)</f>
        <v>45.679342105263153</v>
      </c>
      <c r="F14" s="2">
        <f ca="1">RANK(E14,E:E)</f>
        <v>12</v>
      </c>
    </row>
    <row r="15" spans="1:9" x14ac:dyDescent="0.2">
      <c r="A15" s="1">
        <v>14</v>
      </c>
      <c r="B15" s="2" t="s">
        <v>6</v>
      </c>
      <c r="C15" s="7">
        <v>41.15</v>
      </c>
      <c r="D15" s="12">
        <v>722</v>
      </c>
      <c r="E15" s="7">
        <f ca="1">C15+SUM(INDIRECT("Potverdeling!B"&amp;RANK(D15,D:D)&amp;":B"&amp;RANK(D15,D:D)+COUNTIF(D:D,D15)-1))/COUNTIF(D:D,D15)*$B$23+(MAX(A:A)*50-(SUM(C:C)+$B$23))/MAX(A:A)</f>
        <v>42.286842105263155</v>
      </c>
      <c r="F15" s="2">
        <f ca="1">RANK(E15,E:E)</f>
        <v>14</v>
      </c>
    </row>
    <row r="16" spans="1:9" x14ac:dyDescent="0.2">
      <c r="A16" s="1">
        <v>15</v>
      </c>
      <c r="B16" s="2" t="s">
        <v>11</v>
      </c>
      <c r="C16" s="7">
        <v>40.85</v>
      </c>
      <c r="D16" s="12">
        <v>743</v>
      </c>
      <c r="E16" s="7">
        <f ca="1">C16+SUM(INDIRECT("Potverdeling!B"&amp;RANK(D16,D:D)&amp;":B"&amp;RANK(D16,D:D)+COUNTIF(D:D,D16)-1))/COUNTIF(D:D,D16)*$B$23+(MAX(A:A)*50-(SUM(C:C)+$B$23))/MAX(A:A)</f>
        <v>41.986842105263158</v>
      </c>
      <c r="F16" s="2">
        <f ca="1">RANK(E16,E:E)</f>
        <v>15</v>
      </c>
    </row>
    <row r="17" spans="1:6" x14ac:dyDescent="0.2">
      <c r="A17" s="1">
        <v>16</v>
      </c>
      <c r="B17" s="2" t="s">
        <v>21</v>
      </c>
      <c r="C17" s="7">
        <v>39.65</v>
      </c>
      <c r="D17" s="12">
        <v>704</v>
      </c>
      <c r="E17" s="7">
        <f ca="1">C17+SUM(INDIRECT("Potverdeling!B"&amp;RANK(D17,D:D)&amp;":B"&amp;RANK(D17,D:D)+COUNTIF(D:D,D17)-1))/COUNTIF(D:D,D17)*$B$23+(MAX(A:A)*50-(SUM(C:C)+$B$23))/MAX(A:A)</f>
        <v>40.786842105263155</v>
      </c>
      <c r="F17" s="2">
        <f ca="1">RANK(E17,E:E)</f>
        <v>16</v>
      </c>
    </row>
    <row r="18" spans="1:6" x14ac:dyDescent="0.2">
      <c r="A18" s="1">
        <v>17</v>
      </c>
      <c r="B18" s="2" t="s">
        <v>2</v>
      </c>
      <c r="C18" s="7">
        <v>37.1</v>
      </c>
      <c r="D18" s="12">
        <v>655</v>
      </c>
      <c r="E18" s="7">
        <f ca="1">C18+SUM(INDIRECT("Potverdeling!B"&amp;RANK(D18,D:D)&amp;":B"&amp;RANK(D18,D:D)+COUNTIF(D:D,D18)-1))/COUNTIF(D:D,D18)*$B$23+(MAX(A:A)*50-(SUM(C:C)+$B$23))/MAX(A:A)</f>
        <v>38.236842105263158</v>
      </c>
      <c r="F18" s="2">
        <f ca="1">RANK(E18,E:E)</f>
        <v>17</v>
      </c>
    </row>
    <row r="19" spans="1:6" x14ac:dyDescent="0.2">
      <c r="A19" s="1">
        <v>18</v>
      </c>
      <c r="B19" s="2" t="s">
        <v>12</v>
      </c>
      <c r="C19" s="7">
        <v>32.5</v>
      </c>
      <c r="D19" s="12">
        <v>587</v>
      </c>
      <c r="E19" s="7">
        <f ca="1">C19+SUM(INDIRECT("Potverdeling!B"&amp;RANK(D19,D:D)&amp;":B"&amp;RANK(D19,D:D)+COUNTIF(D:D,D19)-1))/COUNTIF(D:D,D19)*$B$23+(MAX(A:A)*50-(SUM(C:C)+$B$23))/MAX(A:A)</f>
        <v>33.636842105263156</v>
      </c>
      <c r="F19" s="2">
        <f ca="1">RANK(E19,E:E)</f>
        <v>18</v>
      </c>
    </row>
    <row r="20" spans="1:6" x14ac:dyDescent="0.2">
      <c r="A20" s="1">
        <v>19</v>
      </c>
      <c r="B20" s="2" t="s">
        <v>8</v>
      </c>
      <c r="C20" s="7">
        <v>26.25</v>
      </c>
      <c r="D20" s="12">
        <v>579</v>
      </c>
      <c r="E20" s="7">
        <f ca="1">C20+SUM(INDIRECT("Potverdeling!B"&amp;RANK(D20,D:D)&amp;":B"&amp;RANK(D20,D:D)+COUNTIF(D:D,D20)-1))/COUNTIF(D:D,D20)*$B$23+(MAX(A:A)*50-(SUM(C:C)+$B$23))/MAX(A:A)</f>
        <v>27.38684210526316</v>
      </c>
      <c r="F20" s="2">
        <f ca="1">RANK(E20,E:E)</f>
        <v>19</v>
      </c>
    </row>
    <row r="23" spans="1:6" x14ac:dyDescent="0.2">
      <c r="A23" s="3" t="s">
        <v>0</v>
      </c>
      <c r="B23" s="9">
        <v>39.85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13</v>
      </c>
      <c r="C2" s="7">
        <v>76.25</v>
      </c>
      <c r="D2" s="12">
        <v>1273</v>
      </c>
      <c r="E2" s="7">
        <f ca="1">C2+SUM(INDIRECT("Potverdeling!B"&amp;RANK(D2,D:D)&amp;":B"&amp;RANK(D2,D:D)+COUNTIF(D:D,D2)-1))/COUNTIF(D:D,D2)*$B$23+(MAX(A:A)*50-(SUM(C:C)+$B$23))/MAX(A:A)</f>
        <v>90.242105263157896</v>
      </c>
      <c r="F2" s="2">
        <f ca="1">RANK(E2,E:E)</f>
        <v>1</v>
      </c>
    </row>
    <row r="3" spans="1:9" x14ac:dyDescent="0.2">
      <c r="A3" s="1">
        <v>2</v>
      </c>
      <c r="B3" s="2" t="s">
        <v>6</v>
      </c>
      <c r="C3" s="7">
        <v>61.6</v>
      </c>
      <c r="D3" s="12">
        <v>961</v>
      </c>
      <c r="E3" s="7">
        <f ca="1">C3+SUM(INDIRECT("Potverdeling!B"&amp;RANK(D3,D:D)&amp;":B"&amp;RANK(D3,D:D)+COUNTIF(D:D,D3)-1))/COUNTIF(D:D,D3)*$B$23+(MAX(A:A)*50-(SUM(C:C)+$B$23))/MAX(A:A)</f>
        <v>69.492105263157896</v>
      </c>
      <c r="F3" s="2">
        <f ca="1">RANK(E3,E:E)</f>
        <v>2</v>
      </c>
      <c r="I3" s="5"/>
    </row>
    <row r="4" spans="1:9" x14ac:dyDescent="0.2">
      <c r="A4" s="1">
        <v>3</v>
      </c>
      <c r="B4" s="2" t="s">
        <v>30</v>
      </c>
      <c r="C4" s="7">
        <v>56.45</v>
      </c>
      <c r="D4" s="12">
        <v>1107</v>
      </c>
      <c r="E4" s="7">
        <f ca="1">C4+SUM(INDIRECT("Potverdeling!B"&amp;RANK(D4,D:D)&amp;":B"&amp;RANK(D4,D:D)+COUNTIF(D:D,D4)-1))/COUNTIF(D:D,D4)*$B$23+(MAX(A:A)*50-(SUM(C:C)+$B$23))/MAX(A:A)</f>
        <v>68.6121052631579</v>
      </c>
      <c r="F4" s="2">
        <f ca="1">RANK(E4,E:E)</f>
        <v>3</v>
      </c>
    </row>
    <row r="5" spans="1:9" x14ac:dyDescent="0.2">
      <c r="A5" s="1">
        <v>4</v>
      </c>
      <c r="B5" s="2" t="s">
        <v>21</v>
      </c>
      <c r="C5" s="7">
        <v>54.9</v>
      </c>
      <c r="D5" s="12">
        <v>1091</v>
      </c>
      <c r="E5" s="7">
        <f ca="1">C5+SUM(INDIRECT("Potverdeling!B"&amp;RANK(D5,D:D)&amp;":B"&amp;RANK(D5,D:D)+COUNTIF(D:D,D5)-1))/COUNTIF(D:D,D5)*$B$23+(MAX(A:A)*50-(SUM(C:C)+$B$23))/MAX(A:A)</f>
        <v>65.84210526315789</v>
      </c>
      <c r="F5" s="2">
        <f ca="1">RANK(E5,E:E)</f>
        <v>4</v>
      </c>
    </row>
    <row r="6" spans="1:9" x14ac:dyDescent="0.2">
      <c r="A6" s="1">
        <v>5</v>
      </c>
      <c r="B6" s="2" t="s">
        <v>31</v>
      </c>
      <c r="C6" s="7">
        <v>52.2</v>
      </c>
      <c r="D6" s="12">
        <v>928</v>
      </c>
      <c r="E6" s="7">
        <f ca="1">C6+SUM(INDIRECT("Potverdeling!B"&amp;RANK(D6,D:D)&amp;":B"&amp;RANK(D6,D:D)+COUNTIF(D:D,D6)-1))/COUNTIF(D:D,D6)*$B$23+(MAX(A:A)*50-(SUM(C:C)+$B$23))/MAX(A:A)</f>
        <v>58.872105263157906</v>
      </c>
      <c r="F6" s="2">
        <f ca="1">RANK(E6,E:E)</f>
        <v>5</v>
      </c>
    </row>
    <row r="7" spans="1:9" x14ac:dyDescent="0.2">
      <c r="A7" s="1">
        <v>6</v>
      </c>
      <c r="B7" s="2" t="s">
        <v>27</v>
      </c>
      <c r="C7" s="7">
        <v>49.45</v>
      </c>
      <c r="D7" s="12">
        <v>885</v>
      </c>
      <c r="E7" s="7">
        <f ca="1">C7+SUM(INDIRECT("Potverdeling!B"&amp;RANK(D7,D:D)&amp;":B"&amp;RANK(D7,D:D)+COUNTIF(D:D,D7)-1))/COUNTIF(D:D,D7)*$B$23+(MAX(A:A)*50-(SUM(C:C)+$B$23))/MAX(A:A)</f>
        <v>54.9021052631579</v>
      </c>
      <c r="F7" s="2">
        <f ca="1">RANK(E7,E:E)</f>
        <v>7</v>
      </c>
    </row>
    <row r="8" spans="1:9" x14ac:dyDescent="0.2">
      <c r="A8" s="1">
        <v>7</v>
      </c>
      <c r="B8" s="2" t="s">
        <v>28</v>
      </c>
      <c r="C8" s="7">
        <v>48.65</v>
      </c>
      <c r="D8" s="12">
        <v>978</v>
      </c>
      <c r="E8" s="7">
        <f ca="1">C8+SUM(INDIRECT("Potverdeling!B"&amp;RANK(D8,D:D)&amp;":B"&amp;RANK(D8,D:D)+COUNTIF(D:D,D8)-1))/COUNTIF(D:D,D8)*$B$23+(MAX(A:A)*50-(SUM(C:C)+$B$23))/MAX(A:A)</f>
        <v>57.762105263157899</v>
      </c>
      <c r="F8" s="2">
        <f ca="1">RANK(E8,E:E)</f>
        <v>6</v>
      </c>
    </row>
    <row r="9" spans="1:9" x14ac:dyDescent="0.2">
      <c r="A9" s="1">
        <v>8</v>
      </c>
      <c r="B9" s="2" t="s">
        <v>11</v>
      </c>
      <c r="C9" s="7">
        <v>45.55</v>
      </c>
      <c r="D9" s="12">
        <v>842</v>
      </c>
      <c r="E9" s="7">
        <f ca="1">C9+SUM(INDIRECT("Potverdeling!B"&amp;RANK(D9,D:D)&amp;":B"&amp;RANK(D9,D:D)+COUNTIF(D:D,D9)-1))/COUNTIF(D:D,D9)*$B$23+(MAX(A:A)*50-(SUM(C:C)+$B$23))/MAX(A:A)</f>
        <v>50.392105263157895</v>
      </c>
      <c r="F9" s="2">
        <f ca="1">RANK(E9,E:E)</f>
        <v>8</v>
      </c>
    </row>
    <row r="10" spans="1:9" x14ac:dyDescent="0.2">
      <c r="A10" s="1">
        <v>9</v>
      </c>
      <c r="B10" s="2" t="s">
        <v>8</v>
      </c>
      <c r="C10" s="7">
        <v>42.8</v>
      </c>
      <c r="D10" s="12">
        <v>802</v>
      </c>
      <c r="E10" s="7">
        <f ca="1">C10+SUM(INDIRECT("Potverdeling!B"&amp;RANK(D10,D:D)&amp;":B"&amp;RANK(D10,D:D)+COUNTIF(D:D,D10)-1))/COUNTIF(D:D,D10)*$B$23+(MAX(A:A)*50-(SUM(C:C)+$B$23))/MAX(A:A)</f>
        <v>47.032105263157895</v>
      </c>
      <c r="F10" s="2">
        <f ca="1">RANK(E10,E:E)</f>
        <v>9</v>
      </c>
    </row>
    <row r="11" spans="1:9" x14ac:dyDescent="0.2">
      <c r="A11" s="1">
        <v>10</v>
      </c>
      <c r="B11" s="2" t="s">
        <v>24</v>
      </c>
      <c r="C11" s="7">
        <v>42.6</v>
      </c>
      <c r="D11" s="12">
        <v>687</v>
      </c>
      <c r="E11" s="7">
        <f ca="1">C11+SUM(INDIRECT("Potverdeling!B"&amp;RANK(D11,D:D)&amp;":B"&amp;RANK(D11,D:D)+COUNTIF(D:D,D11)-1))/COUNTIF(D:D,D11)*$B$23+(MAX(A:A)*50-(SUM(C:C)+$B$23))/MAX(A:A)</f>
        <v>44.392105263157902</v>
      </c>
      <c r="F11" s="2">
        <f ca="1">RANK(E11,E:E)</f>
        <v>10</v>
      </c>
    </row>
    <row r="12" spans="1:9" x14ac:dyDescent="0.2">
      <c r="A12" s="1">
        <v>11</v>
      </c>
      <c r="B12" s="2" t="s">
        <v>23</v>
      </c>
      <c r="C12" s="7">
        <v>40.75</v>
      </c>
      <c r="D12" s="12">
        <v>771</v>
      </c>
      <c r="E12" s="7">
        <f ca="1">C12+SUM(INDIRECT("Potverdeling!B"&amp;RANK(D12,D:D)&amp;":B"&amp;RANK(D12,D:D)+COUNTIF(D:D,D12)-1))/COUNTIF(D:D,D12)*$B$23+(MAX(A:A)*50-(SUM(C:C)+$B$23))/MAX(A:A)</f>
        <v>44.372105263157898</v>
      </c>
      <c r="F12" s="2">
        <f ca="1">RANK(E12,E:E)</f>
        <v>11</v>
      </c>
    </row>
    <row r="13" spans="1:9" x14ac:dyDescent="0.2">
      <c r="A13" s="1">
        <v>12</v>
      </c>
      <c r="B13" s="2" t="s">
        <v>1</v>
      </c>
      <c r="C13" s="7">
        <v>39.25</v>
      </c>
      <c r="D13" s="12">
        <v>711</v>
      </c>
      <c r="E13" s="7">
        <f ca="1">C13+SUM(INDIRECT("Potverdeling!B"&amp;RANK(D13,D:D)&amp;":B"&amp;RANK(D13,D:D)+COUNTIF(D:D,D13)-1))/COUNTIF(D:D,D13)*$B$23+(MAX(A:A)*50-(SUM(C:C)+$B$23))/MAX(A:A)</f>
        <v>41.0421052631579</v>
      </c>
      <c r="F13" s="2">
        <f ca="1">RANK(E13,E:E)</f>
        <v>12</v>
      </c>
    </row>
    <row r="14" spans="1:9" x14ac:dyDescent="0.2">
      <c r="A14" s="1">
        <v>13</v>
      </c>
      <c r="B14" s="2" t="s">
        <v>12</v>
      </c>
      <c r="C14" s="7">
        <v>38.5</v>
      </c>
      <c r="D14" s="12">
        <v>622</v>
      </c>
      <c r="E14" s="7">
        <f ca="1">C14+SUM(INDIRECT("Potverdeling!B"&amp;RANK(D14,D:D)&amp;":B"&amp;RANK(D14,D:D)+COUNTIF(D:D,D14)-1))/COUNTIF(D:D,D14)*$B$23+(MAX(A:A)*50-(SUM(C:C)+$B$23))/MAX(A:A)</f>
        <v>40.2921052631579</v>
      </c>
      <c r="F14" s="2">
        <f ca="1">RANK(E14,E:E)</f>
        <v>13</v>
      </c>
    </row>
    <row r="15" spans="1:9" x14ac:dyDescent="0.2">
      <c r="A15" s="1">
        <v>14</v>
      </c>
      <c r="B15" s="2" t="s">
        <v>2</v>
      </c>
      <c r="C15" s="7">
        <v>38.4</v>
      </c>
      <c r="D15" s="12">
        <v>662</v>
      </c>
      <c r="E15" s="7">
        <f ca="1">C15+SUM(INDIRECT("Potverdeling!B"&amp;RANK(D15,D:D)&amp;":B"&amp;RANK(D15,D:D)+COUNTIF(D:D,D15)-1))/COUNTIF(D:D,D15)*$B$23+(MAX(A:A)*50-(SUM(C:C)+$B$23))/MAX(A:A)</f>
        <v>40.192105263157899</v>
      </c>
      <c r="F15" s="2">
        <f ca="1">RANK(E15,E:E)</f>
        <v>14</v>
      </c>
    </row>
    <row r="16" spans="1:9" x14ac:dyDescent="0.2">
      <c r="A16" s="1">
        <v>15</v>
      </c>
      <c r="B16" s="2" t="s">
        <v>9</v>
      </c>
      <c r="C16" s="7">
        <v>38.299999999999997</v>
      </c>
      <c r="D16" s="12">
        <v>639</v>
      </c>
      <c r="E16" s="7">
        <f ca="1">C16+SUM(INDIRECT("Potverdeling!B"&amp;RANK(D16,D:D)&amp;":B"&amp;RANK(D16,D:D)+COUNTIF(D:D,D16)-1))/COUNTIF(D:D,D16)*$B$23+(MAX(A:A)*50-(SUM(C:C)+$B$23))/MAX(A:A)</f>
        <v>40.092105263157897</v>
      </c>
      <c r="F16" s="2">
        <f ca="1">RANK(E16,E:E)</f>
        <v>15</v>
      </c>
    </row>
    <row r="17" spans="1:6" x14ac:dyDescent="0.2">
      <c r="A17" s="1">
        <v>16</v>
      </c>
      <c r="B17" s="2" t="s">
        <v>26</v>
      </c>
      <c r="C17" s="7">
        <v>35.9</v>
      </c>
      <c r="D17" s="12">
        <v>586</v>
      </c>
      <c r="E17" s="7">
        <f ca="1">C17+SUM(INDIRECT("Potverdeling!B"&amp;RANK(D17,D:D)&amp;":B"&amp;RANK(D17,D:D)+COUNTIF(D:D,D17)-1))/COUNTIF(D:D,D17)*$B$23+(MAX(A:A)*50-(SUM(C:C)+$B$23))/MAX(A:A)</f>
        <v>37.692105263157899</v>
      </c>
      <c r="F17" s="2">
        <f ca="1">RANK(E17,E:E)</f>
        <v>16</v>
      </c>
    </row>
    <row r="18" spans="1:6" x14ac:dyDescent="0.2">
      <c r="A18" s="1">
        <v>17</v>
      </c>
      <c r="B18" s="2" t="s">
        <v>25</v>
      </c>
      <c r="C18" s="7">
        <v>33.65</v>
      </c>
      <c r="D18" s="12">
        <v>659</v>
      </c>
      <c r="E18" s="7">
        <f ca="1">C18+SUM(INDIRECT("Potverdeling!B"&amp;RANK(D18,D:D)&amp;":B"&amp;RANK(D18,D:D)+COUNTIF(D:D,D18)-1))/COUNTIF(D:D,D18)*$B$23+(MAX(A:A)*50-(SUM(C:C)+$B$23))/MAX(A:A)</f>
        <v>35.442105263157899</v>
      </c>
      <c r="F18" s="2">
        <f ca="1">RANK(E18,E:E)</f>
        <v>17</v>
      </c>
    </row>
    <row r="19" spans="1:6" x14ac:dyDescent="0.2">
      <c r="A19" s="1">
        <v>18</v>
      </c>
      <c r="B19" s="2" t="s">
        <v>7</v>
      </c>
      <c r="C19" s="7">
        <v>30.75</v>
      </c>
      <c r="D19" s="12">
        <v>561</v>
      </c>
      <c r="E19" s="7">
        <f ca="1">C19+SUM(INDIRECT("Potverdeling!B"&amp;RANK(D19,D:D)&amp;":B"&amp;RANK(D19,D:D)+COUNTIF(D:D,D19)-1))/COUNTIF(D:D,D19)*$B$23+(MAX(A:A)*50-(SUM(C:C)+$B$23))/MAX(A:A)</f>
        <v>32.5421052631579</v>
      </c>
      <c r="F19" s="2">
        <f ca="1">RANK(E19,E:E)</f>
        <v>18</v>
      </c>
    </row>
    <row r="20" spans="1:6" x14ac:dyDescent="0.2">
      <c r="A20" s="1">
        <v>19</v>
      </c>
      <c r="B20" s="2" t="s">
        <v>5</v>
      </c>
      <c r="C20" s="7">
        <v>29</v>
      </c>
      <c r="D20" s="12">
        <v>570</v>
      </c>
      <c r="E20" s="7">
        <f ca="1">C20+SUM(INDIRECT("Potverdeling!B"&amp;RANK(D20,D:D)&amp;":B"&amp;RANK(D20,D:D)+COUNTIF(D:D,D20)-1))/COUNTIF(D:D,D20)*$B$23+(MAX(A:A)*50-(SUM(C:C)+$B$23))/MAX(A:A)</f>
        <v>30.7921052631579</v>
      </c>
      <c r="F20" s="2">
        <f ca="1">RANK(E20,E:E)</f>
        <v>19</v>
      </c>
    </row>
    <row r="23" spans="1:6" x14ac:dyDescent="0.2">
      <c r="A23" s="3" t="s">
        <v>0</v>
      </c>
      <c r="B23" s="9">
        <v>61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5</v>
      </c>
      <c r="C2" s="7">
        <v>61.45</v>
      </c>
      <c r="D2" s="12">
        <v>1072</v>
      </c>
      <c r="E2" s="7">
        <f ca="1">C2+SUM(INDIRECT("Potverdeling!B"&amp;RANK(D2,D:D)&amp;":B"&amp;RANK(D2,D:D)+COUNTIF(D:D,D2)-1))/COUNTIF(D:D,D2)*$B$23+(MAX(A:A)*50-(SUM(C:C)+$B$23))/MAX(A:A)</f>
        <v>77.309473684210531</v>
      </c>
      <c r="F2" s="2">
        <f ca="1">RANK(E2,E:E)</f>
        <v>1</v>
      </c>
    </row>
    <row r="3" spans="1:9" x14ac:dyDescent="0.2">
      <c r="A3" s="1">
        <v>2</v>
      </c>
      <c r="B3" s="2" t="s">
        <v>13</v>
      </c>
      <c r="C3" s="7">
        <v>59.05</v>
      </c>
      <c r="D3" s="12">
        <v>1017</v>
      </c>
      <c r="E3" s="7">
        <f ca="1">C3+SUM(INDIRECT("Potverdeling!B"&amp;RANK(D3,D:D)&amp;":B"&amp;RANK(D3,D:D)+COUNTIF(D:D,D3)-1))/COUNTIF(D:D,D3)*$B$23+(MAX(A:A)*50-(SUM(C:C)+$B$23))/MAX(A:A)</f>
        <v>71.129473684210524</v>
      </c>
      <c r="F3" s="2">
        <f ca="1">RANK(E3,E:E)</f>
        <v>2</v>
      </c>
      <c r="I3" s="5"/>
    </row>
    <row r="4" spans="1:9" x14ac:dyDescent="0.2">
      <c r="A4" s="1">
        <v>3</v>
      </c>
      <c r="B4" s="2" t="s">
        <v>7</v>
      </c>
      <c r="C4" s="7">
        <v>58.55</v>
      </c>
      <c r="D4" s="12">
        <v>933</v>
      </c>
      <c r="E4" s="7">
        <f ca="1">C4+SUM(INDIRECT("Potverdeling!B"&amp;RANK(D4,D:D)&amp;":B"&amp;RANK(D4,D:D)+COUNTIF(D:D,D4)-1))/COUNTIF(D:D,D4)*$B$23+(MAX(A:A)*50-(SUM(C:C)+$B$23))/MAX(A:A)</f>
        <v>66.849473684210523</v>
      </c>
      <c r="F4" s="2">
        <f ca="1">RANK(E4,E:E)</f>
        <v>4</v>
      </c>
    </row>
    <row r="5" spans="1:9" x14ac:dyDescent="0.2">
      <c r="A5" s="1">
        <v>4</v>
      </c>
      <c r="B5" s="2" t="s">
        <v>30</v>
      </c>
      <c r="C5" s="7">
        <v>56.2</v>
      </c>
      <c r="D5" s="12">
        <v>1035</v>
      </c>
      <c r="E5" s="7">
        <f ca="1">C5+SUM(INDIRECT("Potverdeling!B"&amp;RANK(D5,D:D)&amp;":B"&amp;RANK(D5,D:D)+COUNTIF(D:D,D5)-1))/COUNTIF(D:D,D5)*$B$23+(MAX(A:A)*50-(SUM(C:C)+$B$23))/MAX(A:A)</f>
        <v>69.79147368421053</v>
      </c>
      <c r="F5" s="2">
        <f ca="1">RANK(E5,E:E)</f>
        <v>3</v>
      </c>
    </row>
    <row r="6" spans="1:9" x14ac:dyDescent="0.2">
      <c r="A6" s="1">
        <v>5</v>
      </c>
      <c r="B6" s="2" t="s">
        <v>11</v>
      </c>
      <c r="C6" s="7">
        <v>52.8</v>
      </c>
      <c r="D6" s="12">
        <v>941</v>
      </c>
      <c r="E6" s="7">
        <f ca="1">C6+SUM(INDIRECT("Potverdeling!B"&amp;RANK(D6,D:D)&amp;":B"&amp;RANK(D6,D:D)+COUNTIF(D:D,D6)-1))/COUNTIF(D:D,D6)*$B$23+(MAX(A:A)*50-(SUM(C:C)+$B$23))/MAX(A:A)</f>
        <v>62.61147368421053</v>
      </c>
      <c r="F6" s="2">
        <f ca="1">RANK(E6,E:E)</f>
        <v>5</v>
      </c>
    </row>
    <row r="7" spans="1:9" x14ac:dyDescent="0.2">
      <c r="A7" s="1">
        <v>6</v>
      </c>
      <c r="B7" s="2" t="s">
        <v>27</v>
      </c>
      <c r="C7" s="7">
        <v>50.3</v>
      </c>
      <c r="D7" s="12">
        <v>862</v>
      </c>
      <c r="E7" s="7">
        <f ca="1">C7+SUM(INDIRECT("Potverdeling!B"&amp;RANK(D7,D:D)&amp;":B"&amp;RANK(D7,D:D)+COUNTIF(D:D,D7)-1))/COUNTIF(D:D,D7)*$B$23+(MAX(A:A)*50-(SUM(C:C)+$B$23))/MAX(A:A)</f>
        <v>55.575473684210529</v>
      </c>
      <c r="F7" s="2">
        <f ca="1">RANK(E7,E:E)</f>
        <v>7</v>
      </c>
    </row>
    <row r="8" spans="1:9" x14ac:dyDescent="0.2">
      <c r="A8" s="1">
        <v>7</v>
      </c>
      <c r="B8" s="2" t="s">
        <v>23</v>
      </c>
      <c r="C8" s="7">
        <v>50.15</v>
      </c>
      <c r="D8" s="12">
        <v>930</v>
      </c>
      <c r="E8" s="7">
        <f ca="1">C8+SUM(INDIRECT("Potverdeling!B"&amp;RANK(D8,D:D)&amp;":B"&amp;RANK(D8,D:D)+COUNTIF(D:D,D8)-1))/COUNTIF(D:D,D8)*$B$23+(MAX(A:A)*50-(SUM(C:C)+$B$23))/MAX(A:A)</f>
        <v>56.937473684210531</v>
      </c>
      <c r="F8" s="2">
        <f ca="1">RANK(E8,E:E)</f>
        <v>6</v>
      </c>
    </row>
    <row r="9" spans="1:9" x14ac:dyDescent="0.2">
      <c r="A9" s="1">
        <v>8</v>
      </c>
      <c r="B9" s="2" t="s">
        <v>21</v>
      </c>
      <c r="C9" s="7">
        <v>48.7</v>
      </c>
      <c r="D9" s="12">
        <v>847</v>
      </c>
      <c r="E9" s="7">
        <f ca="1">C9+SUM(INDIRECT("Potverdeling!B"&amp;RANK(D9,D:D)&amp;":B"&amp;RANK(D9,D:D)+COUNTIF(D:D,D9)-1))/COUNTIF(D:D,D9)*$B$23+(MAX(A:A)*50-(SUM(C:C)+$B$23))/MAX(A:A)</f>
        <v>53.219473684210534</v>
      </c>
      <c r="F9" s="2">
        <f ca="1">RANK(E9,E:E)</f>
        <v>8</v>
      </c>
    </row>
    <row r="10" spans="1:9" x14ac:dyDescent="0.2">
      <c r="A10" s="1">
        <v>9</v>
      </c>
      <c r="B10" s="2" t="s">
        <v>24</v>
      </c>
      <c r="C10" s="7">
        <v>45.4</v>
      </c>
      <c r="D10" s="12">
        <v>740</v>
      </c>
      <c r="E10" s="7">
        <f ca="1">C10+SUM(INDIRECT("Potverdeling!B"&amp;RANK(D10,D:D)&amp;":B"&amp;RANK(D10,D:D)+COUNTIF(D:D,D10)-1))/COUNTIF(D:D,D10)*$B$23+(MAX(A:A)*50-(SUM(C:C)+$B$23))/MAX(A:A)</f>
        <v>48.40747368421053</v>
      </c>
      <c r="F10" s="2">
        <f ca="1">RANK(E10,E:E)</f>
        <v>10</v>
      </c>
    </row>
    <row r="11" spans="1:9" x14ac:dyDescent="0.2">
      <c r="A11" s="1">
        <v>10</v>
      </c>
      <c r="B11" s="2" t="s">
        <v>6</v>
      </c>
      <c r="C11" s="7">
        <v>44.95</v>
      </c>
      <c r="D11" s="12">
        <v>811</v>
      </c>
      <c r="E11" s="7">
        <f ca="1">C11+SUM(INDIRECT("Potverdeling!B"&amp;RANK(D11,D:D)&amp;":B"&amp;RANK(D11,D:D)+COUNTIF(D:D,D11)-1))/COUNTIF(D:D,D11)*$B$23+(MAX(A:A)*50-(SUM(C:C)+$B$23))/MAX(A:A)</f>
        <v>48.713473684210534</v>
      </c>
      <c r="F11" s="2">
        <f ca="1">RANK(E11,E:E)</f>
        <v>9</v>
      </c>
    </row>
    <row r="12" spans="1:9" x14ac:dyDescent="0.2">
      <c r="A12" s="1">
        <v>11</v>
      </c>
      <c r="B12" s="2" t="s">
        <v>26</v>
      </c>
      <c r="C12" s="7">
        <v>44.5</v>
      </c>
      <c r="D12" s="12">
        <v>705</v>
      </c>
      <c r="E12" s="7">
        <f ca="1">C12+SUM(INDIRECT("Potverdeling!B"&amp;RANK(D12,D:D)&amp;":B"&amp;RANK(D12,D:D)+COUNTIF(D:D,D12)-1))/COUNTIF(D:D,D12)*$B$23+(MAX(A:A)*50-(SUM(C:C)+$B$23))/MAX(A:A)</f>
        <v>45.23947368421053</v>
      </c>
      <c r="F12" s="2">
        <f ca="1">RANK(E12,E:E)</f>
        <v>11</v>
      </c>
    </row>
    <row r="13" spans="1:9" x14ac:dyDescent="0.2">
      <c r="A13" s="1">
        <v>12</v>
      </c>
      <c r="B13" s="2" t="s">
        <v>12</v>
      </c>
      <c r="C13" s="7">
        <v>41.3</v>
      </c>
      <c r="D13" s="12">
        <v>711</v>
      </c>
      <c r="E13" s="7">
        <f ca="1">C13+SUM(INDIRECT("Potverdeling!B"&amp;RANK(D13,D:D)&amp;":B"&amp;RANK(D13,D:D)+COUNTIF(D:D,D13)-1))/COUNTIF(D:D,D13)*$B$23+(MAX(A:A)*50-(SUM(C:C)+$B$23))/MAX(A:A)</f>
        <v>42.039473684210527</v>
      </c>
      <c r="F13" s="2">
        <f ca="1">RANK(E13,E:E)</f>
        <v>12</v>
      </c>
    </row>
    <row r="14" spans="1:9" x14ac:dyDescent="0.2">
      <c r="A14" s="1">
        <v>13</v>
      </c>
      <c r="B14" s="2" t="s">
        <v>25</v>
      </c>
      <c r="C14" s="7">
        <v>40.200000000000003</v>
      </c>
      <c r="D14" s="12">
        <v>694</v>
      </c>
      <c r="E14" s="7">
        <f ca="1">C14+SUM(INDIRECT("Potverdeling!B"&amp;RANK(D14,D:D)&amp;":B"&amp;RANK(D14,D:D)+COUNTIF(D:D,D14)-1))/COUNTIF(D:D,D14)*$B$23+(MAX(A:A)*50-(SUM(C:C)+$B$23))/MAX(A:A)</f>
        <v>40.939473684210533</v>
      </c>
      <c r="F14" s="2">
        <f ca="1">RANK(E14,E:E)</f>
        <v>13</v>
      </c>
    </row>
    <row r="15" spans="1:9" x14ac:dyDescent="0.2">
      <c r="A15" s="1">
        <v>14</v>
      </c>
      <c r="B15" s="2" t="s">
        <v>28</v>
      </c>
      <c r="C15" s="7">
        <v>37.65</v>
      </c>
      <c r="D15" s="12">
        <v>694</v>
      </c>
      <c r="E15" s="7">
        <f ca="1">C15+SUM(INDIRECT("Potverdeling!B"&amp;RANK(D15,D:D)&amp;":B"&amp;RANK(D15,D:D)+COUNTIF(D:D,D15)-1))/COUNTIF(D:D,D15)*$B$23+(MAX(A:A)*50-(SUM(C:C)+$B$23))/MAX(A:A)</f>
        <v>38.389473684210529</v>
      </c>
      <c r="F15" s="2">
        <f ca="1">RANK(E15,E:E)</f>
        <v>14</v>
      </c>
    </row>
    <row r="16" spans="1:9" x14ac:dyDescent="0.2">
      <c r="A16" s="1">
        <v>15</v>
      </c>
      <c r="B16" s="2" t="s">
        <v>2</v>
      </c>
      <c r="C16" s="7">
        <v>37.4</v>
      </c>
      <c r="D16" s="12">
        <v>599</v>
      </c>
      <c r="E16" s="7">
        <f ca="1">C16+SUM(INDIRECT("Potverdeling!B"&amp;RANK(D16,D:D)&amp;":B"&amp;RANK(D16,D:D)+COUNTIF(D:D,D16)-1))/COUNTIF(D:D,D16)*$B$23+(MAX(A:A)*50-(SUM(C:C)+$B$23))/MAX(A:A)</f>
        <v>38.139473684210529</v>
      </c>
      <c r="F16" s="2">
        <f ca="1">RANK(E16,E:E)</f>
        <v>15</v>
      </c>
    </row>
    <row r="17" spans="1:6" x14ac:dyDescent="0.2">
      <c r="A17" s="1">
        <v>16</v>
      </c>
      <c r="B17" s="2" t="s">
        <v>9</v>
      </c>
      <c r="C17" s="7">
        <v>36.25</v>
      </c>
      <c r="D17" s="12">
        <v>613</v>
      </c>
      <c r="E17" s="7">
        <f ca="1">C17+SUM(INDIRECT("Potverdeling!B"&amp;RANK(D17,D:D)&amp;":B"&amp;RANK(D17,D:D)+COUNTIF(D:D,D17)-1))/COUNTIF(D:D,D17)*$B$23+(MAX(A:A)*50-(SUM(C:C)+$B$23))/MAX(A:A)</f>
        <v>36.98947368421053</v>
      </c>
      <c r="F17" s="2">
        <f ca="1">RANK(E17,E:E)</f>
        <v>16</v>
      </c>
    </row>
    <row r="18" spans="1:6" x14ac:dyDescent="0.2">
      <c r="A18" s="1">
        <v>17</v>
      </c>
      <c r="B18" s="2" t="s">
        <v>1</v>
      </c>
      <c r="C18" s="7">
        <v>35.65</v>
      </c>
      <c r="D18" s="12">
        <v>677</v>
      </c>
      <c r="E18" s="7">
        <f ca="1">C18+SUM(INDIRECT("Potverdeling!B"&amp;RANK(D18,D:D)&amp;":B"&amp;RANK(D18,D:D)+COUNTIF(D:D,D18)-1))/COUNTIF(D:D,D18)*$B$23+(MAX(A:A)*50-(SUM(C:C)+$B$23))/MAX(A:A)</f>
        <v>36.389473684210529</v>
      </c>
      <c r="F18" s="2">
        <f ca="1">RANK(E18,E:E)</f>
        <v>17</v>
      </c>
    </row>
    <row r="19" spans="1:6" x14ac:dyDescent="0.2">
      <c r="A19" s="1">
        <v>18</v>
      </c>
      <c r="B19" s="2" t="s">
        <v>31</v>
      </c>
      <c r="C19" s="7">
        <v>31.95</v>
      </c>
      <c r="D19" s="12">
        <v>525</v>
      </c>
      <c r="E19" s="7">
        <f ca="1">C19+SUM(INDIRECT("Potverdeling!B"&amp;RANK(D19,D:D)&amp;":B"&amp;RANK(D19,D:D)+COUNTIF(D:D,D19)-1))/COUNTIF(D:D,D19)*$B$23+(MAX(A:A)*50-(SUM(C:C)+$B$23))/MAX(A:A)</f>
        <v>32.689473684210526</v>
      </c>
      <c r="F19" s="2">
        <f ca="1">RANK(E19,E:E)</f>
        <v>18</v>
      </c>
    </row>
    <row r="20" spans="1:6" x14ac:dyDescent="0.2">
      <c r="A20" s="1">
        <v>19</v>
      </c>
      <c r="B20" s="2" t="s">
        <v>8</v>
      </c>
      <c r="C20" s="7">
        <v>27.9</v>
      </c>
      <c r="D20" s="12">
        <v>599</v>
      </c>
      <c r="E20" s="7">
        <f ca="1">C20+SUM(INDIRECT("Potverdeling!B"&amp;RANK(D20,D:D)&amp;":B"&amp;RANK(D20,D:D)+COUNTIF(D:D,D20)-1))/COUNTIF(D:D,D20)*$B$23+(MAX(A:A)*50-(SUM(C:C)+$B$23))/MAX(A:A)</f>
        <v>28.639473684210529</v>
      </c>
      <c r="F20" s="2">
        <f ca="1">RANK(E20,E:E)</f>
        <v>19</v>
      </c>
    </row>
    <row r="23" spans="1:6" x14ac:dyDescent="0.2">
      <c r="A23" s="3" t="s">
        <v>0</v>
      </c>
      <c r="B23" s="9">
        <v>75.599999999999994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28</v>
      </c>
      <c r="C2" s="7">
        <v>70.5</v>
      </c>
      <c r="D2" s="12">
        <v>950</v>
      </c>
      <c r="E2" s="7">
        <f ca="1">C2+SUM(INDIRECT("Potverdeling!B"&amp;RANK(D2,D:D)&amp;":B"&amp;RANK(D2,D:D)+COUNTIF(D:D,D2)-1))/COUNTIF(D:D,D2)*$B$23+(MAX(A:A)*50-(SUM(C:C)+$B$23))/MAX(A:A)</f>
        <v>80.658973684210508</v>
      </c>
      <c r="F2" s="2">
        <f ca="1">RANK(E2,E:E)</f>
        <v>1</v>
      </c>
    </row>
    <row r="3" spans="1:9" x14ac:dyDescent="0.2">
      <c r="A3" s="1">
        <v>2</v>
      </c>
      <c r="B3" s="2" t="s">
        <v>21</v>
      </c>
      <c r="C3" s="7">
        <v>67.849999999999994</v>
      </c>
      <c r="D3" s="12">
        <v>933</v>
      </c>
      <c r="E3" s="7">
        <f ca="1">C3+SUM(INDIRECT("Potverdeling!B"&amp;RANK(D3,D:D)&amp;":B"&amp;RANK(D3,D:D)+COUNTIF(D:D,D3)-1))/COUNTIF(D:D,D3)*$B$23+(MAX(A:A)*50-(SUM(C:C)+$B$23))/MAX(A:A)</f>
        <v>76.741973684210507</v>
      </c>
      <c r="F3" s="2">
        <f ca="1">RANK(E3,E:E)</f>
        <v>3</v>
      </c>
      <c r="I3" s="5"/>
    </row>
    <row r="4" spans="1:9" x14ac:dyDescent="0.2">
      <c r="A4" s="1">
        <v>3</v>
      </c>
      <c r="B4" s="2" t="s">
        <v>12</v>
      </c>
      <c r="C4" s="7">
        <v>65.95</v>
      </c>
      <c r="D4" s="12">
        <v>1022</v>
      </c>
      <c r="E4" s="7">
        <f ca="1">C4+SUM(INDIRECT("Potverdeling!B"&amp;RANK(D4,D:D)&amp;":B"&amp;RANK(D4,D:D)+COUNTIF(D:D,D4)-1))/COUNTIF(D:D,D4)*$B$23+(MAX(A:A)*50-(SUM(C:C)+$B$23))/MAX(A:A)</f>
        <v>78.009473684210519</v>
      </c>
      <c r="F4" s="2">
        <f ca="1">RANK(E4,E:E)</f>
        <v>2</v>
      </c>
    </row>
    <row r="5" spans="1:9" x14ac:dyDescent="0.2">
      <c r="A5" s="1">
        <v>4</v>
      </c>
      <c r="B5" s="2" t="s">
        <v>25</v>
      </c>
      <c r="C5" s="7">
        <v>65</v>
      </c>
      <c r="D5" s="12">
        <v>856</v>
      </c>
      <c r="E5" s="7">
        <f ca="1">C5+SUM(INDIRECT("Potverdeling!B"&amp;RANK(D5,D:D)&amp;":B"&amp;RANK(D5,D:D)+COUNTIF(D:D,D5)-1))/COUNTIF(D:D,D5)*$B$23+(MAX(A:A)*50-(SUM(C:C)+$B$23))/MAX(A:A)</f>
        <v>71.991473684210519</v>
      </c>
      <c r="F5" s="2">
        <f ca="1">RANK(E5,E:E)</f>
        <v>4</v>
      </c>
    </row>
    <row r="6" spans="1:9" x14ac:dyDescent="0.2">
      <c r="A6" s="1">
        <v>5</v>
      </c>
      <c r="B6" s="2" t="s">
        <v>23</v>
      </c>
      <c r="C6" s="7">
        <v>56.4</v>
      </c>
      <c r="D6" s="12">
        <v>780</v>
      </c>
      <c r="E6" s="7">
        <f ca="1">C6+SUM(INDIRECT("Potverdeling!B"&amp;RANK(D6,D:D)&amp;":B"&amp;RANK(D6,D:D)+COUNTIF(D:D,D6)-1))/COUNTIF(D:D,D6)*$B$23+(MAX(A:A)*50-(SUM(C:C)+$B$23))/MAX(A:A)</f>
        <v>62.124473684210521</v>
      </c>
      <c r="F6" s="2">
        <f ca="1">RANK(E6,E:E)</f>
        <v>5</v>
      </c>
    </row>
    <row r="7" spans="1:9" x14ac:dyDescent="0.2">
      <c r="A7" s="1">
        <v>6</v>
      </c>
      <c r="B7" s="2" t="s">
        <v>2</v>
      </c>
      <c r="C7" s="7">
        <v>56.15</v>
      </c>
      <c r="D7" s="12">
        <v>646</v>
      </c>
      <c r="E7" s="7">
        <f ca="1">C7+SUM(INDIRECT("Potverdeling!B"&amp;RANK(D7,D:D)&amp;":B"&amp;RANK(D7,D:D)+COUNTIF(D:D,D7)-1))/COUNTIF(D:D,D7)*$B$23+(MAX(A:A)*50-(SUM(C:C)+$B$23))/MAX(A:A)</f>
        <v>58.073473684210519</v>
      </c>
      <c r="F7" s="2">
        <f ca="1">RANK(E7,E:E)</f>
        <v>6</v>
      </c>
    </row>
    <row r="8" spans="1:9" x14ac:dyDescent="0.2">
      <c r="A8" s="1">
        <v>7</v>
      </c>
      <c r="B8" s="2" t="s">
        <v>11</v>
      </c>
      <c r="C8" s="7">
        <v>51.05</v>
      </c>
      <c r="D8" s="12">
        <v>731</v>
      </c>
      <c r="E8" s="7">
        <f ca="1">C8+SUM(INDIRECT("Potverdeling!B"&amp;RANK(D8,D:D)&amp;":B"&amp;RANK(D8,D:D)+COUNTIF(D:D,D8)-1))/COUNTIF(D:D,D8)*$B$23+(MAX(A:A)*50-(SUM(C:C)+$B$23))/MAX(A:A)</f>
        <v>55.507473684210517</v>
      </c>
      <c r="F8" s="2">
        <f ca="1">RANK(E8,E:E)</f>
        <v>7</v>
      </c>
    </row>
    <row r="9" spans="1:9" x14ac:dyDescent="0.2">
      <c r="A9" s="1">
        <v>8</v>
      </c>
      <c r="B9" s="2" t="s">
        <v>1</v>
      </c>
      <c r="C9" s="7">
        <v>48.2</v>
      </c>
      <c r="D9" s="12">
        <v>699</v>
      </c>
      <c r="E9" s="7">
        <f ca="1">C9+SUM(INDIRECT("Potverdeling!B"&amp;RANK(D9,D:D)&amp;":B"&amp;RANK(D9,D:D)+COUNTIF(D:D,D9)-1))/COUNTIF(D:D,D9)*$B$23+(MAX(A:A)*50-(SUM(C:C)+$B$23))/MAX(A:A)</f>
        <v>51.390473684210527</v>
      </c>
      <c r="F9" s="2">
        <f ca="1">RANK(E9,E:E)</f>
        <v>8</v>
      </c>
    </row>
    <row r="10" spans="1:9" x14ac:dyDescent="0.2">
      <c r="A10" s="1">
        <v>9</v>
      </c>
      <c r="B10" s="2" t="s">
        <v>24</v>
      </c>
      <c r="C10" s="7">
        <v>44.3</v>
      </c>
      <c r="D10" s="12">
        <v>482</v>
      </c>
      <c r="E10" s="7">
        <f ca="1">C10+SUM(INDIRECT("Potverdeling!B"&amp;RANK(D10,D:D)&amp;":B"&amp;RANK(D10,D:D)+COUNTIF(D:D,D10)-1))/COUNTIF(D:D,D10)*$B$23+(MAX(A:A)*50-(SUM(C:C)+$B$23))/MAX(A:A)</f>
        <v>43.689473684210519</v>
      </c>
      <c r="F10" s="2">
        <f ca="1">RANK(E10,E:E)</f>
        <v>11</v>
      </c>
    </row>
    <row r="11" spans="1:9" x14ac:dyDescent="0.2">
      <c r="A11" s="1">
        <v>10</v>
      </c>
      <c r="B11" s="2" t="s">
        <v>27</v>
      </c>
      <c r="C11" s="7">
        <v>44</v>
      </c>
      <c r="D11" s="12">
        <v>659</v>
      </c>
      <c r="E11" s="7">
        <f ca="1">C11+SUM(INDIRECT("Potverdeling!B"&amp;RANK(D11,D:D)&amp;":B"&amp;RANK(D11,D:D)+COUNTIF(D:D,D11)-1))/COUNTIF(D:D,D11)*$B$23+(MAX(A:A)*50-(SUM(C:C)+$B$23))/MAX(A:A)</f>
        <v>46.556973684210526</v>
      </c>
      <c r="F11" s="2">
        <f ca="1">RANK(E11,E:E)</f>
        <v>9</v>
      </c>
    </row>
    <row r="12" spans="1:9" x14ac:dyDescent="0.2">
      <c r="A12" s="1">
        <v>11</v>
      </c>
      <c r="B12" s="2" t="s">
        <v>22</v>
      </c>
      <c r="C12" s="7">
        <v>43.7</v>
      </c>
      <c r="D12" s="12">
        <v>624</v>
      </c>
      <c r="E12" s="7">
        <f ca="1">C12+SUM(INDIRECT("Potverdeling!B"&amp;RANK(D12,D:D)&amp;":B"&amp;RANK(D12,D:D)+COUNTIF(D:D,D12)-1))/COUNTIF(D:D,D12)*$B$23+(MAX(A:A)*50-(SUM(C:C)+$B$23))/MAX(A:A)</f>
        <v>44.989973684210526</v>
      </c>
      <c r="F12" s="2">
        <f ca="1">RANK(E12,E:E)</f>
        <v>10</v>
      </c>
    </row>
    <row r="13" spans="1:9" x14ac:dyDescent="0.2">
      <c r="A13" s="1">
        <v>12</v>
      </c>
      <c r="B13" s="2" t="s">
        <v>29</v>
      </c>
      <c r="C13" s="7">
        <v>39.700000000000003</v>
      </c>
      <c r="D13" s="12">
        <v>519</v>
      </c>
      <c r="E13" s="7">
        <f ca="1">C13+SUM(INDIRECT("Potverdeling!B"&amp;RANK(D13,D:D)&amp;":B"&amp;RANK(D13,D:D)+COUNTIF(D:D,D13)-1))/COUNTIF(D:D,D13)*$B$23+(MAX(A:A)*50-(SUM(C:C)+$B$23))/MAX(A:A)</f>
        <v>39.089473684210525</v>
      </c>
      <c r="F13" s="2">
        <f ca="1">RANK(E13,E:E)</f>
        <v>12</v>
      </c>
    </row>
    <row r="14" spans="1:9" x14ac:dyDescent="0.2">
      <c r="A14" s="1">
        <v>13</v>
      </c>
      <c r="B14" s="2" t="s">
        <v>9</v>
      </c>
      <c r="C14" s="7">
        <v>38</v>
      </c>
      <c r="D14" s="12">
        <v>573</v>
      </c>
      <c r="E14" s="7">
        <f ca="1">C14+SUM(INDIRECT("Potverdeling!B"&amp;RANK(D14,D:D)&amp;":B"&amp;RANK(D14,D:D)+COUNTIF(D:D,D14)-1))/COUNTIF(D:D,D14)*$B$23+(MAX(A:A)*50-(SUM(C:C)+$B$23))/MAX(A:A)</f>
        <v>37.389473684210522</v>
      </c>
      <c r="F14" s="2">
        <f ca="1">RANK(E14,E:E)</f>
        <v>13</v>
      </c>
    </row>
    <row r="15" spans="1:9" x14ac:dyDescent="0.2">
      <c r="A15" s="1">
        <v>14</v>
      </c>
      <c r="B15" s="2" t="s">
        <v>13</v>
      </c>
      <c r="C15" s="7">
        <v>37.65</v>
      </c>
      <c r="D15" s="12">
        <v>583</v>
      </c>
      <c r="E15" s="7">
        <f ca="1">C15+SUM(INDIRECT("Potverdeling!B"&amp;RANK(D15,D:D)&amp;":B"&amp;RANK(D15,D:D)+COUNTIF(D:D,D15)-1))/COUNTIF(D:D,D15)*$B$23+(MAX(A:A)*50-(SUM(C:C)+$B$23))/MAX(A:A)</f>
        <v>37.03947368421052</v>
      </c>
      <c r="F15" s="2">
        <f ca="1">RANK(E15,E:E)</f>
        <v>14</v>
      </c>
    </row>
    <row r="16" spans="1:9" x14ac:dyDescent="0.2">
      <c r="A16" s="1">
        <v>15</v>
      </c>
      <c r="B16" s="2" t="s">
        <v>8</v>
      </c>
      <c r="C16" s="7">
        <v>36.6</v>
      </c>
      <c r="D16" s="12">
        <v>522</v>
      </c>
      <c r="E16" s="7">
        <f ca="1">C16+SUM(INDIRECT("Potverdeling!B"&amp;RANK(D16,D:D)&amp;":B"&amp;RANK(D16,D:D)+COUNTIF(D:D,D16)-1))/COUNTIF(D:D,D16)*$B$23+(MAX(A:A)*50-(SUM(C:C)+$B$23))/MAX(A:A)</f>
        <v>35.989473684210523</v>
      </c>
      <c r="F16" s="2">
        <f ca="1">RANK(E16,E:E)</f>
        <v>15</v>
      </c>
    </row>
    <row r="17" spans="1:6" x14ac:dyDescent="0.2">
      <c r="A17" s="1">
        <v>16</v>
      </c>
      <c r="B17" s="2" t="s">
        <v>26</v>
      </c>
      <c r="C17" s="7">
        <v>35.5</v>
      </c>
      <c r="D17" s="12">
        <v>493</v>
      </c>
      <c r="E17" s="7">
        <f ca="1">C17+SUM(INDIRECT("Potverdeling!B"&amp;RANK(D17,D:D)&amp;":B"&amp;RANK(D17,D:D)+COUNTIF(D:D,D17)-1))/COUNTIF(D:D,D17)*$B$23+(MAX(A:A)*50-(SUM(C:C)+$B$23))/MAX(A:A)</f>
        <v>34.889473684210522</v>
      </c>
      <c r="F17" s="2">
        <f ca="1">RANK(E17,E:E)</f>
        <v>16</v>
      </c>
    </row>
    <row r="18" spans="1:6" x14ac:dyDescent="0.2">
      <c r="A18" s="1">
        <v>17</v>
      </c>
      <c r="B18" s="2" t="s">
        <v>6</v>
      </c>
      <c r="C18" s="7">
        <v>33.75</v>
      </c>
      <c r="D18" s="12">
        <v>463</v>
      </c>
      <c r="E18" s="7">
        <f ca="1">C18+SUM(INDIRECT("Potverdeling!B"&amp;RANK(D18,D:D)&amp;":B"&amp;RANK(D18,D:D)+COUNTIF(D:D,D18)-1))/COUNTIF(D:D,D18)*$B$23+(MAX(A:A)*50-(SUM(C:C)+$B$23))/MAX(A:A)</f>
        <v>33.139473684210522</v>
      </c>
      <c r="F18" s="2">
        <f ca="1">RANK(E18,E:E)</f>
        <v>17</v>
      </c>
    </row>
    <row r="19" spans="1:6" x14ac:dyDescent="0.2">
      <c r="A19" s="1">
        <v>18</v>
      </c>
      <c r="B19" s="2" t="s">
        <v>5</v>
      </c>
      <c r="C19" s="7">
        <v>32.200000000000003</v>
      </c>
      <c r="D19" s="12">
        <v>433</v>
      </c>
      <c r="E19" s="7">
        <f ca="1">C19+SUM(INDIRECT("Potverdeling!B"&amp;RANK(D19,D:D)&amp;":B"&amp;RANK(D19,D:D)+COUNTIF(D:D,D19)-1))/COUNTIF(D:D,D19)*$B$23+(MAX(A:A)*50-(SUM(C:C)+$B$23))/MAX(A:A)</f>
        <v>31.589473684210521</v>
      </c>
      <c r="F19" s="2">
        <f ca="1">RANK(E19,E:E)</f>
        <v>18</v>
      </c>
    </row>
    <row r="20" spans="1:6" x14ac:dyDescent="0.2">
      <c r="A20" s="1">
        <v>19</v>
      </c>
      <c r="B20" s="2" t="s">
        <v>7</v>
      </c>
      <c r="C20" s="7">
        <v>31.75</v>
      </c>
      <c r="D20" s="12">
        <v>393</v>
      </c>
      <c r="E20" s="7">
        <f ca="1">C20+SUM(INDIRECT("Potverdeling!B"&amp;RANK(D20,D:D)&amp;":B"&amp;RANK(D20,D:D)+COUNTIF(D:D,D20)-1))/COUNTIF(D:D,D20)*$B$23+(MAX(A:A)*50-(SUM(C:C)+$B$23))/MAX(A:A)</f>
        <v>31.139473684210518</v>
      </c>
      <c r="F20" s="2">
        <f ca="1">RANK(E20,E:E)</f>
        <v>19</v>
      </c>
    </row>
    <row r="23" spans="1:6" x14ac:dyDescent="0.2">
      <c r="A23" s="3" t="s">
        <v>0</v>
      </c>
      <c r="B23" s="9">
        <v>63.35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25</v>
      </c>
      <c r="C2" s="7">
        <v>79.75</v>
      </c>
      <c r="D2" s="12">
        <v>999</v>
      </c>
      <c r="E2" s="7">
        <f ca="1">C2+SUM(INDIRECT("Potverdeling!B"&amp;RANK(D2,D:D)&amp;":B"&amp;RANK(D2,D:D)+COUNTIF(D:D,D2)-1))/COUNTIF(D:D,D2)*$B$23+(MAX(A:A)*50-(SUM(C:C)+$B$23))/MAX(A:A)</f>
        <v>92.428421052631577</v>
      </c>
      <c r="F2" s="2">
        <f ca="1">RANK(E2,E:E)</f>
        <v>1</v>
      </c>
    </row>
    <row r="3" spans="1:9" x14ac:dyDescent="0.2">
      <c r="A3" s="1">
        <v>2</v>
      </c>
      <c r="B3" s="2" t="s">
        <v>13</v>
      </c>
      <c r="C3" s="7">
        <v>64.900000000000006</v>
      </c>
      <c r="D3" s="12">
        <v>994</v>
      </c>
      <c r="E3" s="7">
        <f ca="1">C3+SUM(INDIRECT("Potverdeling!B"&amp;RANK(D3,D:D)&amp;":B"&amp;RANK(D3,D:D)+COUNTIF(D:D,D3)-1))/COUNTIF(D:D,D3)*$B$23+(MAX(A:A)*50-(SUM(C:C)+$B$23))/MAX(A:A)</f>
        <v>75.716921052631591</v>
      </c>
      <c r="F3" s="2">
        <f ca="1">RANK(E3,E:E)</f>
        <v>2</v>
      </c>
      <c r="I3" s="5"/>
    </row>
    <row r="4" spans="1:9" x14ac:dyDescent="0.2">
      <c r="A4" s="1">
        <v>3</v>
      </c>
      <c r="B4" s="2" t="s">
        <v>1</v>
      </c>
      <c r="C4" s="7">
        <v>60.3</v>
      </c>
      <c r="D4" s="12">
        <v>834</v>
      </c>
      <c r="E4" s="7">
        <f ca="1">C4+SUM(INDIRECT("Potverdeling!B"&amp;RANK(D4,D:D)&amp;":B"&amp;RANK(D4,D:D)+COUNTIF(D:D,D4)-1))/COUNTIF(D:D,D4)*$B$23+(MAX(A:A)*50-(SUM(C:C)+$B$23))/MAX(A:A)</f>
        <v>69.875921052631583</v>
      </c>
      <c r="F4" s="2">
        <f ca="1">RANK(E4,E:E)</f>
        <v>3</v>
      </c>
    </row>
    <row r="5" spans="1:9" x14ac:dyDescent="0.2">
      <c r="A5" s="1">
        <v>4</v>
      </c>
      <c r="B5" s="2" t="s">
        <v>6</v>
      </c>
      <c r="C5" s="7">
        <v>55.4</v>
      </c>
      <c r="D5" s="12">
        <v>827</v>
      </c>
      <c r="E5" s="7">
        <f ca="1">C5+SUM(INDIRECT("Potverdeling!B"&amp;RANK(D5,D:D)&amp;":B"&amp;RANK(D5,D:D)+COUNTIF(D:D,D5)-1))/COUNTIF(D:D,D5)*$B$23+(MAX(A:A)*50-(SUM(C:C)+$B$23))/MAX(A:A)</f>
        <v>63.114421052631585</v>
      </c>
      <c r="F5" s="2">
        <f ca="1">RANK(E5,E:E)</f>
        <v>4</v>
      </c>
    </row>
    <row r="6" spans="1:9" x14ac:dyDescent="0.2">
      <c r="A6" s="1">
        <v>5</v>
      </c>
      <c r="B6" s="2" t="s">
        <v>27</v>
      </c>
      <c r="C6" s="7">
        <v>54</v>
      </c>
      <c r="D6" s="12">
        <v>782</v>
      </c>
      <c r="E6" s="7">
        <f ca="1">C6+SUM(INDIRECT("Potverdeling!B"&amp;RANK(D6,D:D)&amp;":B"&amp;RANK(D6,D:D)+COUNTIF(D:D,D6)-1))/COUNTIF(D:D,D6)*$B$23+(MAX(A:A)*50-(SUM(C:C)+$B$23))/MAX(A:A)</f>
        <v>60.473421052631586</v>
      </c>
      <c r="F6" s="2">
        <f ca="1">RANK(E6,E:E)</f>
        <v>5</v>
      </c>
    </row>
    <row r="7" spans="1:9" x14ac:dyDescent="0.2">
      <c r="A7" s="1">
        <v>6</v>
      </c>
      <c r="B7" s="2" t="s">
        <v>21</v>
      </c>
      <c r="C7" s="7">
        <v>53.5</v>
      </c>
      <c r="D7" s="12">
        <v>687</v>
      </c>
      <c r="E7" s="7">
        <f ca="1">C7+SUM(INDIRECT("Potverdeling!B"&amp;RANK(D7,D:D)&amp;":B"&amp;RANK(D7,D:D)+COUNTIF(D:D,D7)-1))/COUNTIF(D:D,D7)*$B$23+(MAX(A:A)*50-(SUM(C:C)+$B$23))/MAX(A:A)</f>
        <v>57.491421052631587</v>
      </c>
      <c r="F7" s="2">
        <f ca="1">RANK(E7,E:E)</f>
        <v>6</v>
      </c>
    </row>
    <row r="8" spans="1:9" x14ac:dyDescent="0.2">
      <c r="A8" s="1">
        <v>7</v>
      </c>
      <c r="B8" s="2" t="s">
        <v>2</v>
      </c>
      <c r="C8" s="7">
        <v>51.65</v>
      </c>
      <c r="D8" s="12">
        <v>657</v>
      </c>
      <c r="E8" s="7">
        <f ca="1">C8+SUM(INDIRECT("Potverdeling!B"&amp;RANK(D8,D:D)&amp;":B"&amp;RANK(D8,D:D)+COUNTIF(D:D,D8)-1))/COUNTIF(D:D,D8)*$B$23+(MAX(A:A)*50-(SUM(C:C)+$B$23))/MAX(A:A)</f>
        <v>53.779921052631586</v>
      </c>
      <c r="F8" s="2">
        <f ca="1">RANK(E8,E:E)</f>
        <v>9</v>
      </c>
    </row>
    <row r="9" spans="1:9" x14ac:dyDescent="0.2">
      <c r="A9" s="1">
        <v>8</v>
      </c>
      <c r="B9" s="2" t="s">
        <v>22</v>
      </c>
      <c r="C9" s="7">
        <v>51.25</v>
      </c>
      <c r="D9" s="12">
        <v>764</v>
      </c>
      <c r="E9" s="7">
        <f ca="1">C9+SUM(INDIRECT("Potverdeling!B"&amp;RANK(D9,D:D)&amp;":B"&amp;RANK(D9,D:D)+COUNTIF(D:D,D9)-1))/COUNTIF(D:D,D9)*$B$23+(MAX(A:A)*50-(SUM(C:C)+$B$23))/MAX(A:A)</f>
        <v>56.482421052631587</v>
      </c>
      <c r="F9" s="2">
        <f ca="1">RANK(E9,E:E)</f>
        <v>7</v>
      </c>
    </row>
    <row r="10" spans="1:9" x14ac:dyDescent="0.2">
      <c r="A10" s="1">
        <v>9</v>
      </c>
      <c r="B10" s="2" t="s">
        <v>7</v>
      </c>
      <c r="C10" s="7">
        <v>50.5</v>
      </c>
      <c r="D10" s="12">
        <v>676</v>
      </c>
      <c r="E10" s="7">
        <f ca="1">C10+SUM(INDIRECT("Potverdeling!B"&amp;RANK(D10,D:D)&amp;":B"&amp;RANK(D10,D:D)+COUNTIF(D:D,D10)-1))/COUNTIF(D:D,D10)*$B$23+(MAX(A:A)*50-(SUM(C:C)+$B$23))/MAX(A:A)</f>
        <v>53.870921052631587</v>
      </c>
      <c r="F10" s="2">
        <f ca="1">RANK(E10,E:E)</f>
        <v>8</v>
      </c>
    </row>
    <row r="11" spans="1:9" x14ac:dyDescent="0.2">
      <c r="A11" s="1">
        <v>10</v>
      </c>
      <c r="B11" s="2" t="s">
        <v>3</v>
      </c>
      <c r="C11" s="7">
        <v>49.05</v>
      </c>
      <c r="D11" s="12">
        <v>667</v>
      </c>
      <c r="E11" s="7">
        <f ca="1">C11+SUM(INDIRECT("Potverdeling!B"&amp;RANK(D11,D:D)&amp;":B"&amp;RANK(D11,D:D)+COUNTIF(D:D,D11)-1))/COUNTIF(D:D,D11)*$B$23+(MAX(A:A)*50-(SUM(C:C)+$B$23))/MAX(A:A)</f>
        <v>51.800421052631584</v>
      </c>
      <c r="F11" s="2">
        <f ca="1">RANK(E11,E:E)</f>
        <v>10</v>
      </c>
    </row>
    <row r="12" spans="1:9" x14ac:dyDescent="0.2">
      <c r="A12" s="1">
        <v>11</v>
      </c>
      <c r="B12" s="2" t="s">
        <v>12</v>
      </c>
      <c r="C12" s="7">
        <v>45.35</v>
      </c>
      <c r="D12" s="12">
        <v>590</v>
      </c>
      <c r="E12" s="7">
        <f ca="1">C12+SUM(INDIRECT("Potverdeling!B"&amp;RANK(D12,D:D)&amp;":B"&amp;RANK(D12,D:D)+COUNTIF(D:D,D12)-1))/COUNTIF(D:D,D12)*$B$23+(MAX(A:A)*50-(SUM(C:C)+$B$23))/MAX(A:A)</f>
        <v>45.618421052631589</v>
      </c>
      <c r="F12" s="2">
        <f ca="1">RANK(E12,E:E)</f>
        <v>11</v>
      </c>
    </row>
    <row r="13" spans="1:9" x14ac:dyDescent="0.2">
      <c r="A13" s="1">
        <v>12</v>
      </c>
      <c r="B13" s="2" t="s">
        <v>28</v>
      </c>
      <c r="C13" s="7">
        <v>44.3</v>
      </c>
      <c r="D13" s="12">
        <v>562</v>
      </c>
      <c r="E13" s="7">
        <f ca="1">C13+SUM(INDIRECT("Potverdeling!B"&amp;RANK(D13,D:D)&amp;":B"&amp;RANK(D13,D:D)+COUNTIF(D:D,D13)-1))/COUNTIF(D:D,D13)*$B$23+(MAX(A:A)*50-(SUM(C:C)+$B$23))/MAX(A:A)</f>
        <v>44.568421052631585</v>
      </c>
      <c r="F13" s="2">
        <f ca="1">RANK(E13,E:E)</f>
        <v>12</v>
      </c>
    </row>
    <row r="14" spans="1:9" x14ac:dyDescent="0.2">
      <c r="A14" s="1">
        <v>13</v>
      </c>
      <c r="B14" s="2" t="s">
        <v>24</v>
      </c>
      <c r="C14" s="7">
        <v>42.05</v>
      </c>
      <c r="D14" s="12">
        <v>611</v>
      </c>
      <c r="E14" s="7">
        <f ca="1">C14+SUM(INDIRECT("Potverdeling!B"&amp;RANK(D14,D:D)&amp;":B"&amp;RANK(D14,D:D)+COUNTIF(D:D,D14)-1))/COUNTIF(D:D,D14)*$B$23+(MAX(A:A)*50-(SUM(C:C)+$B$23))/MAX(A:A)</f>
        <v>42.318421052631585</v>
      </c>
      <c r="F14" s="2">
        <f ca="1">RANK(E14,E:E)</f>
        <v>13</v>
      </c>
    </row>
    <row r="15" spans="1:9" x14ac:dyDescent="0.2">
      <c r="A15" s="1">
        <v>14</v>
      </c>
      <c r="B15" s="2" t="s">
        <v>26</v>
      </c>
      <c r="C15" s="7">
        <v>39.450000000000003</v>
      </c>
      <c r="D15" s="12">
        <v>545</v>
      </c>
      <c r="E15" s="7">
        <f ca="1">C15+SUM(INDIRECT("Potverdeling!B"&amp;RANK(D15,D:D)&amp;":B"&amp;RANK(D15,D:D)+COUNTIF(D:D,D15)-1))/COUNTIF(D:D,D15)*$B$23+(MAX(A:A)*50-(SUM(C:C)+$B$23))/MAX(A:A)</f>
        <v>39.718421052631591</v>
      </c>
      <c r="F15" s="2">
        <f ca="1">RANK(E15,E:E)</f>
        <v>14</v>
      </c>
    </row>
    <row r="16" spans="1:9" x14ac:dyDescent="0.2">
      <c r="A16" s="1">
        <v>15</v>
      </c>
      <c r="B16" s="2" t="s">
        <v>9</v>
      </c>
      <c r="C16" s="7">
        <v>31.45</v>
      </c>
      <c r="D16" s="12">
        <v>439</v>
      </c>
      <c r="E16" s="7">
        <f ca="1">C16+SUM(INDIRECT("Potverdeling!B"&amp;RANK(D16,D:D)&amp;":B"&amp;RANK(D16,D:D)+COUNTIF(D:D,D16)-1))/COUNTIF(D:D,D16)*$B$23+(MAX(A:A)*50-(SUM(C:C)+$B$23))/MAX(A:A)</f>
        <v>31.718421052631584</v>
      </c>
      <c r="F16" s="2">
        <f ca="1">RANK(E16,E:E)</f>
        <v>15</v>
      </c>
    </row>
    <row r="17" spans="1:6" x14ac:dyDescent="0.2">
      <c r="A17" s="1">
        <v>16</v>
      </c>
      <c r="B17" s="2" t="s">
        <v>5</v>
      </c>
      <c r="C17" s="7">
        <v>29.5</v>
      </c>
      <c r="D17" s="12">
        <v>422</v>
      </c>
      <c r="E17" s="7">
        <f ca="1">C17+SUM(INDIRECT("Potverdeling!B"&amp;RANK(D17,D:D)&amp;":B"&amp;RANK(D17,D:D)+COUNTIF(D:D,D17)-1))/COUNTIF(D:D,D17)*$B$23+(MAX(A:A)*50-(SUM(C:C)+$B$23))/MAX(A:A)</f>
        <v>29.768421052631584</v>
      </c>
      <c r="F17" s="2">
        <f ca="1">RANK(E17,E:E)</f>
        <v>16</v>
      </c>
    </row>
    <row r="18" spans="1:6" x14ac:dyDescent="0.2">
      <c r="A18" s="1">
        <v>17</v>
      </c>
      <c r="B18" s="2" t="s">
        <v>23</v>
      </c>
      <c r="C18" s="7">
        <v>28.6</v>
      </c>
      <c r="D18" s="12">
        <v>409</v>
      </c>
      <c r="E18" s="7">
        <f ca="1">C18+SUM(INDIRECT("Potverdeling!B"&amp;RANK(D18,D:D)&amp;":B"&amp;RANK(D18,D:D)+COUNTIF(D:D,D18)-1))/COUNTIF(D:D,D18)*$B$23+(MAX(A:A)*50-(SUM(C:C)+$B$23))/MAX(A:A)</f>
        <v>28.868421052631586</v>
      </c>
      <c r="F18" s="2">
        <f ca="1">RANK(E18,E:E)</f>
        <v>17</v>
      </c>
    </row>
    <row r="19" spans="1:6" x14ac:dyDescent="0.2">
      <c r="A19" s="1">
        <v>18</v>
      </c>
      <c r="B19" s="2" t="s">
        <v>8</v>
      </c>
      <c r="C19" s="7">
        <v>28.3</v>
      </c>
      <c r="D19" s="12">
        <v>397</v>
      </c>
      <c r="E19" s="7">
        <f ca="1">C19+SUM(INDIRECT("Potverdeling!B"&amp;RANK(D19,D:D)&amp;":B"&amp;RANK(D19,D:D)+COUNTIF(D:D,D19)-1))/COUNTIF(D:D,D19)*$B$23+(MAX(A:A)*50-(SUM(C:C)+$B$23))/MAX(A:A)</f>
        <v>28.568421052631585</v>
      </c>
      <c r="F19" s="2">
        <f ca="1">RANK(E19,E:E)</f>
        <v>18</v>
      </c>
    </row>
    <row r="20" spans="1:6" x14ac:dyDescent="0.2">
      <c r="A20" s="1">
        <v>19</v>
      </c>
      <c r="B20" s="2" t="s">
        <v>11</v>
      </c>
      <c r="C20" s="7">
        <v>23.55</v>
      </c>
      <c r="D20" s="12">
        <v>292</v>
      </c>
      <c r="E20" s="7">
        <f ca="1">C20+SUM(INDIRECT("Potverdeling!B"&amp;RANK(D20,D:D)&amp;":B"&amp;RANK(D20,D:D)+COUNTIF(D:D,D20)-1))/COUNTIF(D:D,D20)*$B$23+(MAX(A:A)*50-(SUM(C:C)+$B$23))/MAX(A:A)</f>
        <v>23.818421052631585</v>
      </c>
      <c r="F20" s="2">
        <f ca="1">RANK(E20,E:E)</f>
        <v>19</v>
      </c>
    </row>
    <row r="23" spans="1:6" x14ac:dyDescent="0.2">
      <c r="A23" s="3" t="s">
        <v>0</v>
      </c>
      <c r="B23" s="9">
        <v>62.05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22</v>
      </c>
      <c r="C2" s="7">
        <v>73.55</v>
      </c>
      <c r="D2" s="12">
        <v>895</v>
      </c>
      <c r="E2" s="7">
        <f ca="1">C2+SUM(INDIRECT("Potverdeling!B"&amp;RANK(D2,D:D)&amp;":B"&amp;RANK(D2,D:D)+COUNTIF(D:D,D2)-1))/COUNTIF(D:D,D2)*$B$23+(MAX(A:A)*50-(SUM(C:C)+$B$23))/MAX(A:A)</f>
        <v>83.418888888888887</v>
      </c>
      <c r="F2" s="2">
        <f ca="1">RANK(E2,E:E)</f>
        <v>1</v>
      </c>
    </row>
    <row r="3" spans="1:9" x14ac:dyDescent="0.2">
      <c r="A3" s="1">
        <v>2</v>
      </c>
      <c r="B3" s="2" t="s">
        <v>2</v>
      </c>
      <c r="C3" s="7">
        <v>67.400000000000006</v>
      </c>
      <c r="D3" s="12">
        <v>886</v>
      </c>
      <c r="E3" s="7">
        <f ca="1">C3+SUM(INDIRECT("Potverdeling!B"&amp;RANK(D3,D:D)&amp;":B"&amp;RANK(D3,D:D)+COUNTIF(D:D,D3)-1))/COUNTIF(D:D,D3)*$B$23+(MAX(A:A)*50-(SUM(C:C)+$B$23))/MAX(A:A)</f>
        <v>75.366888888888909</v>
      </c>
      <c r="F3" s="2">
        <f ca="1">RANK(E3,E:E)</f>
        <v>2</v>
      </c>
      <c r="I3" s="5"/>
    </row>
    <row r="4" spans="1:9" x14ac:dyDescent="0.2">
      <c r="A4" s="1">
        <v>3</v>
      </c>
      <c r="B4" s="2" t="s">
        <v>24</v>
      </c>
      <c r="C4" s="7">
        <v>65.7</v>
      </c>
      <c r="D4" s="12">
        <v>866</v>
      </c>
      <c r="E4" s="7">
        <f ca="1">C4+SUM(INDIRECT("Potverdeling!B"&amp;RANK(D4,D:D)&amp;":B"&amp;RANK(D4,D:D)+COUNTIF(D:D,D4)-1))/COUNTIF(D:D,D4)*$B$23+(MAX(A:A)*50-(SUM(C:C)+$B$23))/MAX(A:A)</f>
        <v>72.398888888888905</v>
      </c>
      <c r="F4" s="2">
        <f ca="1">RANK(E4,E:E)</f>
        <v>3</v>
      </c>
    </row>
    <row r="5" spans="1:9" x14ac:dyDescent="0.2">
      <c r="A5" s="1">
        <v>4</v>
      </c>
      <c r="B5" s="2" t="s">
        <v>21</v>
      </c>
      <c r="C5" s="7">
        <v>62.3</v>
      </c>
      <c r="D5" s="12">
        <v>815</v>
      </c>
      <c r="E5" s="7">
        <f ca="1">C5+SUM(INDIRECT("Potverdeling!B"&amp;RANK(D5,D:D)&amp;":B"&amp;RANK(D5,D:D)+COUNTIF(D:D,D5)-1))/COUNTIF(D:D,D5)*$B$23+(MAX(A:A)*50-(SUM(C:C)+$B$23))/MAX(A:A)</f>
        <v>67.096888888888898</v>
      </c>
      <c r="F5" s="2">
        <f ca="1">RANK(E5,E:E)</f>
        <v>4</v>
      </c>
    </row>
    <row r="6" spans="1:9" x14ac:dyDescent="0.2">
      <c r="A6" s="1">
        <v>5</v>
      </c>
      <c r="B6" s="2" t="s">
        <v>11</v>
      </c>
      <c r="C6" s="7">
        <v>60.15</v>
      </c>
      <c r="D6" s="12">
        <v>702</v>
      </c>
      <c r="E6" s="7">
        <f ca="1">C6+SUM(INDIRECT("Potverdeling!B"&amp;RANK(D6,D:D)&amp;":B"&amp;RANK(D6,D:D)+COUNTIF(D:D,D6)-1))/COUNTIF(D:D,D6)*$B$23+(MAX(A:A)*50-(SUM(C:C)+$B$23))/MAX(A:A)</f>
        <v>60.508888888888897</v>
      </c>
      <c r="F6" s="2">
        <f ca="1">RANK(E6,E:E)</f>
        <v>6</v>
      </c>
    </row>
    <row r="7" spans="1:9" x14ac:dyDescent="0.2">
      <c r="A7" s="1">
        <v>6</v>
      </c>
      <c r="B7" s="2" t="s">
        <v>8</v>
      </c>
      <c r="C7" s="7">
        <v>57.2</v>
      </c>
      <c r="D7" s="12">
        <v>799</v>
      </c>
      <c r="E7" s="7">
        <f ca="1">C7+SUM(INDIRECT("Potverdeling!B"&amp;RANK(D7,D:D)&amp;":B"&amp;RANK(D7,D:D)+COUNTIF(D:D,D7)-1))/COUNTIF(D:D,D7)*$B$23+(MAX(A:A)*50-(SUM(C:C)+$B$23))/MAX(A:A)</f>
        <v>60.728888888888903</v>
      </c>
      <c r="F7" s="2">
        <f ca="1">RANK(E7,E:E)</f>
        <v>5</v>
      </c>
    </row>
    <row r="8" spans="1:9" x14ac:dyDescent="0.2">
      <c r="A8" s="1">
        <v>7</v>
      </c>
      <c r="B8" s="2" t="s">
        <v>9</v>
      </c>
      <c r="C8" s="7">
        <v>54.2</v>
      </c>
      <c r="D8" s="12">
        <v>777</v>
      </c>
      <c r="E8" s="7">
        <f ca="1">C8+SUM(INDIRECT("Potverdeling!B"&amp;RANK(D8,D:D)&amp;":B"&amp;RANK(D8,D:D)+COUNTIF(D:D,D8)-1))/COUNTIF(D:D,D8)*$B$23+(MAX(A:A)*50-(SUM(C:C)+$B$23))/MAX(A:A)</f>
        <v>56.460888888888903</v>
      </c>
      <c r="F8" s="2">
        <f ca="1">RANK(E8,E:E)</f>
        <v>7</v>
      </c>
    </row>
    <row r="9" spans="1:9" x14ac:dyDescent="0.2">
      <c r="A9" s="1">
        <v>8</v>
      </c>
      <c r="B9" s="2" t="s">
        <v>6</v>
      </c>
      <c r="C9" s="7">
        <v>52.8</v>
      </c>
      <c r="D9" s="12">
        <v>752</v>
      </c>
      <c r="E9" s="7">
        <f ca="1">C9+SUM(INDIRECT("Potverdeling!B"&amp;RANK(D9,D:D)&amp;":B"&amp;RANK(D9,D:D)+COUNTIF(D:D,D9)-1))/COUNTIF(D:D,D9)*$B$23+(MAX(A:A)*50-(SUM(C:C)+$B$23))/MAX(A:A)</f>
        <v>53.792888888888896</v>
      </c>
      <c r="F9" s="2">
        <f ca="1">RANK(E9,E:E)</f>
        <v>8</v>
      </c>
    </row>
    <row r="10" spans="1:9" x14ac:dyDescent="0.2">
      <c r="A10" s="1">
        <v>9</v>
      </c>
      <c r="B10" s="2" t="s">
        <v>7</v>
      </c>
      <c r="C10" s="7">
        <v>49.3</v>
      </c>
      <c r="D10" s="12">
        <v>649</v>
      </c>
      <c r="E10" s="7">
        <f ca="1">C10+SUM(INDIRECT("Potverdeling!B"&amp;RANK(D10,D:D)&amp;":B"&amp;RANK(D10,D:D)+COUNTIF(D:D,D10)-1))/COUNTIF(D:D,D10)*$B$23+(MAX(A:A)*50-(SUM(C:C)+$B$23))/MAX(A:A)</f>
        <v>49.024888888888896</v>
      </c>
      <c r="F10" s="2">
        <f ca="1">RANK(E10,E:E)</f>
        <v>9</v>
      </c>
    </row>
    <row r="11" spans="1:9" x14ac:dyDescent="0.2">
      <c r="A11" s="1">
        <v>10</v>
      </c>
      <c r="B11" s="2" t="s">
        <v>1</v>
      </c>
      <c r="C11" s="7">
        <v>46.9</v>
      </c>
      <c r="D11" s="12">
        <v>628</v>
      </c>
      <c r="E11" s="7">
        <f ca="1">C11+SUM(INDIRECT("Potverdeling!B"&amp;RANK(D11,D:D)&amp;":B"&amp;RANK(D11,D:D)+COUNTIF(D:D,D11)-1))/COUNTIF(D:D,D11)*$B$23+(MAX(A:A)*50-(SUM(C:C)+$B$23))/MAX(A:A)</f>
        <v>44.088888888888896</v>
      </c>
      <c r="F11" s="2">
        <f ca="1">RANK(E11,E:E)</f>
        <v>11</v>
      </c>
    </row>
    <row r="12" spans="1:9" x14ac:dyDescent="0.2">
      <c r="A12" s="1">
        <v>11</v>
      </c>
      <c r="B12" s="2" t="s">
        <v>25</v>
      </c>
      <c r="C12" s="7">
        <v>45.2</v>
      </c>
      <c r="D12" s="12">
        <v>633</v>
      </c>
      <c r="E12" s="7">
        <f ca="1">C12+SUM(INDIRECT("Potverdeling!B"&amp;RANK(D12,D:D)&amp;":B"&amp;RANK(D12,D:D)+COUNTIF(D:D,D12)-1))/COUNTIF(D:D,D12)*$B$23+(MAX(A:A)*50-(SUM(C:C)+$B$23))/MAX(A:A)</f>
        <v>44.290888888888901</v>
      </c>
      <c r="F12" s="2">
        <f ca="1">RANK(E12,E:E)</f>
        <v>10</v>
      </c>
    </row>
    <row r="13" spans="1:9" x14ac:dyDescent="0.2">
      <c r="A13" s="1">
        <v>12</v>
      </c>
      <c r="B13" s="2" t="s">
        <v>12</v>
      </c>
      <c r="C13" s="7">
        <v>42.6</v>
      </c>
      <c r="D13" s="12">
        <v>625</v>
      </c>
      <c r="E13" s="7">
        <f ca="1">C13+SUM(INDIRECT("Potverdeling!B"&amp;RANK(D13,D:D)&amp;":B"&amp;RANK(D13,D:D)+COUNTIF(D:D,D13)-1))/COUNTIF(D:D,D13)*$B$23+(MAX(A:A)*50-(SUM(C:C)+$B$23))/MAX(A:A)</f>
        <v>39.788888888888899</v>
      </c>
      <c r="F13" s="2">
        <f ca="1">RANK(E13,E:E)</f>
        <v>12</v>
      </c>
    </row>
    <row r="14" spans="1:9" x14ac:dyDescent="0.2">
      <c r="A14" s="1">
        <v>13</v>
      </c>
      <c r="B14" s="2" t="s">
        <v>23</v>
      </c>
      <c r="C14" s="7">
        <v>41.55</v>
      </c>
      <c r="D14" s="12">
        <v>618</v>
      </c>
      <c r="E14" s="7">
        <f ca="1">C14+SUM(INDIRECT("Potverdeling!B"&amp;RANK(D14,D:D)&amp;":B"&amp;RANK(D14,D:D)+COUNTIF(D:D,D14)-1))/COUNTIF(D:D,D14)*$B$23+(MAX(A:A)*50-(SUM(C:C)+$B$23))/MAX(A:A)</f>
        <v>38.738888888888894</v>
      </c>
      <c r="F14" s="2">
        <f ca="1">RANK(E14,E:E)</f>
        <v>13</v>
      </c>
    </row>
    <row r="15" spans="1:9" x14ac:dyDescent="0.2">
      <c r="A15" s="1">
        <v>14</v>
      </c>
      <c r="B15" s="2" t="s">
        <v>5</v>
      </c>
      <c r="C15" s="7">
        <v>41</v>
      </c>
      <c r="D15" s="12">
        <v>525</v>
      </c>
      <c r="E15" s="7">
        <f ca="1">C15+SUM(INDIRECT("Potverdeling!B"&amp;RANK(D15,D:D)&amp;":B"&amp;RANK(D15,D:D)+COUNTIF(D:D,D15)-1))/COUNTIF(D:D,D15)*$B$23+(MAX(A:A)*50-(SUM(C:C)+$B$23))/MAX(A:A)</f>
        <v>38.188888888888897</v>
      </c>
      <c r="F15" s="2">
        <f ca="1">RANK(E15,E:E)</f>
        <v>14</v>
      </c>
    </row>
    <row r="16" spans="1:9" x14ac:dyDescent="0.2">
      <c r="A16" s="1">
        <v>15</v>
      </c>
      <c r="B16" s="2" t="s">
        <v>3</v>
      </c>
      <c r="C16" s="7">
        <v>40.75</v>
      </c>
      <c r="D16" s="12">
        <v>617</v>
      </c>
      <c r="E16" s="7">
        <f ca="1">C16+SUM(INDIRECT("Potverdeling!B"&amp;RANK(D16,D:D)&amp;":B"&amp;RANK(D16,D:D)+COUNTIF(D:D,D16)-1))/COUNTIF(D:D,D16)*$B$23+(MAX(A:A)*50-(SUM(C:C)+$B$23))/MAX(A:A)</f>
        <v>37.938888888888897</v>
      </c>
      <c r="F16" s="2">
        <f ca="1">RANK(E16,E:E)</f>
        <v>15</v>
      </c>
    </row>
    <row r="17" spans="1:6" x14ac:dyDescent="0.2">
      <c r="A17" s="1">
        <v>16</v>
      </c>
      <c r="B17" s="2" t="s">
        <v>13</v>
      </c>
      <c r="C17" s="7">
        <v>34.4</v>
      </c>
      <c r="D17" s="12">
        <v>459</v>
      </c>
      <c r="E17" s="7">
        <f ca="1">C17+SUM(INDIRECT("Potverdeling!B"&amp;RANK(D17,D:D)&amp;":B"&amp;RANK(D17,D:D)+COUNTIF(D:D,D17)-1))/COUNTIF(D:D,D17)*$B$23+(MAX(A:A)*50-(SUM(C:C)+$B$23))/MAX(A:A)</f>
        <v>31.588888888888892</v>
      </c>
      <c r="F17" s="2">
        <f ca="1">RANK(E17,E:E)</f>
        <v>16</v>
      </c>
    </row>
    <row r="18" spans="1:6" x14ac:dyDescent="0.2">
      <c r="A18" s="1">
        <v>17</v>
      </c>
      <c r="B18" s="2" t="s">
        <v>26</v>
      </c>
      <c r="C18" s="7">
        <v>27.25</v>
      </c>
      <c r="D18" s="12">
        <v>338</v>
      </c>
      <c r="E18" s="7">
        <f ca="1">C18+SUM(INDIRECT("Potverdeling!B"&amp;RANK(D18,D:D)&amp;":B"&amp;RANK(D18,D:D)+COUNTIF(D:D,D18)-1))/COUNTIF(D:D,D18)*$B$23+(MAX(A:A)*50-(SUM(C:C)+$B$23))/MAX(A:A)</f>
        <v>24.438888888888894</v>
      </c>
      <c r="F18" s="2">
        <f ca="1">RANK(E18,E:E)</f>
        <v>17</v>
      </c>
    </row>
    <row r="19" spans="1:6" x14ac:dyDescent="0.2">
      <c r="A19" s="1">
        <v>18</v>
      </c>
      <c r="B19" s="2" t="s">
        <v>4</v>
      </c>
      <c r="C19" s="7">
        <v>24.95</v>
      </c>
      <c r="D19" s="12">
        <v>418</v>
      </c>
      <c r="E19" s="7">
        <f ca="1">C19+SUM(INDIRECT("Potverdeling!B"&amp;RANK(D19,D:D)&amp;":B"&amp;RANK(D19,D:D)+COUNTIF(D:D,D19)-1))/COUNTIF(D:D,D19)*$B$23+(MAX(A:A)*50-(SUM(C:C)+$B$23))/MAX(A:A)</f>
        <v>22.138888888888893</v>
      </c>
      <c r="F19" s="2">
        <f ca="1">RANK(E19,E:E)</f>
        <v>18</v>
      </c>
    </row>
    <row r="23" spans="1:6" x14ac:dyDescent="0.2">
      <c r="A23" s="3" t="s">
        <v>0</v>
      </c>
      <c r="B23" s="9">
        <v>63.4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8</v>
      </c>
      <c r="C2" s="7">
        <v>65.3</v>
      </c>
      <c r="D2" s="12">
        <v>940</v>
      </c>
      <c r="E2" s="7">
        <f ca="1">C2+SUM(INDIRECT("Potverdeling!B"&amp;RANK(D2,D:D)&amp;":B"&amp;RANK(D2,D:D)+COUNTIF(D:D,D2)-1))/COUNTIF(D:D,D2)*$B$23+(MAX(A:A)*50-(SUM(C:C)+$B$23))/MAX(A:A)</f>
        <v>83.868333333333325</v>
      </c>
      <c r="F2" s="2">
        <f ca="1">RANK(E2,E:E)</f>
        <v>1</v>
      </c>
    </row>
    <row r="3" spans="1:9" x14ac:dyDescent="0.2">
      <c r="A3" s="1">
        <v>2</v>
      </c>
      <c r="B3" s="2" t="s">
        <v>6</v>
      </c>
      <c r="C3" s="7">
        <v>57.65</v>
      </c>
      <c r="D3" s="12">
        <v>808</v>
      </c>
      <c r="E3" s="7">
        <f ca="1">C3+SUM(INDIRECT("Potverdeling!B"&amp;RANK(D3,D:D)&amp;":B"&amp;RANK(D3,D:D)+COUNTIF(D:D,D3)-1))/COUNTIF(D:D,D3)*$B$23+(MAX(A:A)*50-(SUM(C:C)+$B$23))/MAX(A:A)</f>
        <v>73.381833333333333</v>
      </c>
      <c r="F3" s="2">
        <f ca="1">RANK(E3,E:E)</f>
        <v>2</v>
      </c>
      <c r="I3" s="5"/>
    </row>
    <row r="4" spans="1:9" x14ac:dyDescent="0.2">
      <c r="A4" s="1">
        <v>3</v>
      </c>
      <c r="B4" s="2" t="s">
        <v>21</v>
      </c>
      <c r="C4" s="7">
        <v>55.95</v>
      </c>
      <c r="D4" s="12">
        <v>736</v>
      </c>
      <c r="E4" s="7">
        <f ca="1">C4+SUM(INDIRECT("Potverdeling!B"&amp;RANK(D4,D:D)&amp;":B"&amp;RANK(D4,D:D)+COUNTIF(D:D,D4)-1))/COUNTIF(D:D,D4)*$B$23+(MAX(A:A)*50-(SUM(C:C)+$B$23))/MAX(A:A)</f>
        <v>69.790833333333339</v>
      </c>
      <c r="F4" s="2">
        <f ca="1">RANK(E4,E:E)</f>
        <v>3</v>
      </c>
    </row>
    <row r="5" spans="1:9" x14ac:dyDescent="0.2">
      <c r="A5" s="1">
        <v>4</v>
      </c>
      <c r="B5" s="2" t="s">
        <v>22</v>
      </c>
      <c r="C5" s="7">
        <v>55.55</v>
      </c>
      <c r="D5" s="12">
        <v>613</v>
      </c>
      <c r="E5" s="7">
        <f ca="1">C5+SUM(INDIRECT("Potverdeling!B"&amp;RANK(D5,D:D)&amp;":B"&amp;RANK(D5,D:D)+COUNTIF(D:D,D5)-1))/COUNTIF(D:D,D5)*$B$23+(MAX(A:A)*50-(SUM(C:C)+$B$23))/MAX(A:A)</f>
        <v>59.935833333333328</v>
      </c>
      <c r="F5" s="2">
        <f ca="1">RANK(E5,E:E)</f>
        <v>6</v>
      </c>
    </row>
    <row r="6" spans="1:9" x14ac:dyDescent="0.2">
      <c r="A6" s="1">
        <v>5</v>
      </c>
      <c r="B6" s="2" t="s">
        <v>13</v>
      </c>
      <c r="C6" s="7">
        <v>55.35</v>
      </c>
      <c r="D6" s="12">
        <v>731</v>
      </c>
      <c r="E6" s="7">
        <f ca="1">C6+SUM(INDIRECT("Potverdeling!B"&amp;RANK(D6,D:D)&amp;":B"&amp;RANK(D6,D:D)+COUNTIF(D:D,D6)-1))/COUNTIF(D:D,D6)*$B$23+(MAX(A:A)*50-(SUM(C:C)+$B$23))/MAX(A:A)</f>
        <v>66.354333333333329</v>
      </c>
      <c r="F6" s="2">
        <f ca="1">RANK(E6,E:E)</f>
        <v>4</v>
      </c>
    </row>
    <row r="7" spans="1:9" x14ac:dyDescent="0.2">
      <c r="A7" s="1">
        <v>6</v>
      </c>
      <c r="B7" s="2" t="s">
        <v>1</v>
      </c>
      <c r="C7" s="7">
        <v>54.25</v>
      </c>
      <c r="D7" s="12">
        <v>708</v>
      </c>
      <c r="E7" s="7">
        <f ca="1">C7+SUM(INDIRECT("Potverdeling!B"&amp;RANK(D7,D:D)&amp;":B"&amp;RANK(D7,D:D)+COUNTIF(D:D,D7)-1))/COUNTIF(D:D,D7)*$B$23+(MAX(A:A)*50-(SUM(C:C)+$B$23))/MAX(A:A)</f>
        <v>63.36333333333333</v>
      </c>
      <c r="F7" s="2">
        <f ca="1">RANK(E7,E:E)</f>
        <v>5</v>
      </c>
    </row>
    <row r="8" spans="1:9" x14ac:dyDescent="0.2">
      <c r="A8" s="1">
        <v>7</v>
      </c>
      <c r="B8" s="2" t="s">
        <v>11</v>
      </c>
      <c r="C8" s="7">
        <v>50.75</v>
      </c>
      <c r="D8" s="12">
        <v>639</v>
      </c>
      <c r="E8" s="7">
        <f ca="1">C8+SUM(INDIRECT("Potverdeling!B"&amp;RANK(D8,D:D)&amp;":B"&amp;RANK(D8,D:D)+COUNTIF(D:D,D8)-1))/COUNTIF(D:D,D8)*$B$23+(MAX(A:A)*50-(SUM(C:C)+$B$23))/MAX(A:A)</f>
        <v>57.026833333333329</v>
      </c>
      <c r="F8" s="2">
        <f ca="1">RANK(E8,E:E)</f>
        <v>7</v>
      </c>
    </row>
    <row r="9" spans="1:9" x14ac:dyDescent="0.2">
      <c r="A9" s="1">
        <v>8</v>
      </c>
      <c r="B9" s="2" t="s">
        <v>23</v>
      </c>
      <c r="C9" s="7">
        <v>44.6</v>
      </c>
      <c r="D9" s="12">
        <v>595</v>
      </c>
      <c r="E9" s="7">
        <f ca="1">C9+SUM(INDIRECT("Potverdeling!B"&amp;RANK(D9,D:D)&amp;":B"&amp;RANK(D9,D:D)+COUNTIF(D:D,D9)-1))/COUNTIF(D:D,D9)*$B$23+(MAX(A:A)*50-(SUM(C:C)+$B$23))/MAX(A:A)</f>
        <v>47.094833333333334</v>
      </c>
      <c r="F9" s="2">
        <f ca="1">RANK(E9,E:E)</f>
        <v>9</v>
      </c>
    </row>
    <row r="10" spans="1:9" x14ac:dyDescent="0.2">
      <c r="A10" s="1">
        <v>9</v>
      </c>
      <c r="B10" s="2" t="s">
        <v>12</v>
      </c>
      <c r="C10" s="7">
        <v>44.2</v>
      </c>
      <c r="D10" s="12">
        <v>639</v>
      </c>
      <c r="E10" s="7">
        <f ca="1">C10+SUM(INDIRECT("Potverdeling!B"&amp;RANK(D10,D:D)&amp;":B"&amp;RANK(D10,D:D)+COUNTIF(D:D,D10)-1))/COUNTIF(D:D,D10)*$B$23+(MAX(A:A)*50-(SUM(C:C)+$B$23))/MAX(A:A)</f>
        <v>50.476833333333332</v>
      </c>
      <c r="F10" s="2">
        <f ca="1">RANK(E10,E:E)</f>
        <v>8</v>
      </c>
    </row>
    <row r="11" spans="1:9" x14ac:dyDescent="0.2">
      <c r="A11" s="1">
        <v>10</v>
      </c>
      <c r="B11" s="2" t="s">
        <v>24</v>
      </c>
      <c r="C11" s="7">
        <v>42.95</v>
      </c>
      <c r="D11" s="12">
        <v>600</v>
      </c>
      <c r="E11" s="7">
        <f ca="1">C11+SUM(INDIRECT("Potverdeling!B"&amp;RANK(D11,D:D)&amp;":B"&amp;RANK(D11,D:D)+COUNTIF(D:D,D11)-1))/COUNTIF(D:D,D11)*$B$23+(MAX(A:A)*50-(SUM(C:C)+$B$23))/MAX(A:A)</f>
        <v>46.390333333333331</v>
      </c>
      <c r="F11" s="2">
        <f ca="1">RANK(E11,E:E)</f>
        <v>10</v>
      </c>
    </row>
    <row r="12" spans="1:9" x14ac:dyDescent="0.2">
      <c r="A12" s="1">
        <v>11</v>
      </c>
      <c r="B12" s="2" t="s">
        <v>14</v>
      </c>
      <c r="C12" s="7">
        <v>41.9</v>
      </c>
      <c r="D12" s="12">
        <v>548</v>
      </c>
      <c r="E12" s="7">
        <f ca="1">C12+SUM(INDIRECT("Potverdeling!B"&amp;RANK(D12,D:D)&amp;":B"&amp;RANK(D12,D:D)+COUNTIF(D:D,D12)-1))/COUNTIF(D:D,D12)*$B$23+(MAX(A:A)*50-(SUM(C:C)+$B$23))/MAX(A:A)</f>
        <v>41.55833333333333</v>
      </c>
      <c r="F12" s="2">
        <f ca="1">RANK(E12,E:E)</f>
        <v>11</v>
      </c>
    </row>
    <row r="13" spans="1:9" x14ac:dyDescent="0.2">
      <c r="A13" s="1">
        <v>12</v>
      </c>
      <c r="B13" s="2" t="s">
        <v>9</v>
      </c>
      <c r="C13" s="7">
        <v>41.65</v>
      </c>
      <c r="D13" s="12">
        <v>589</v>
      </c>
      <c r="E13" s="7">
        <f ca="1">C13+SUM(INDIRECT("Potverdeling!B"&amp;RANK(D13,D:D)&amp;":B"&amp;RANK(D13,D:D)+COUNTIF(D:D,D13)-1))/COUNTIF(D:D,D13)*$B$23+(MAX(A:A)*50-(SUM(C:C)+$B$23))/MAX(A:A)</f>
        <v>41.30833333333333</v>
      </c>
      <c r="F13" s="2">
        <f ca="1">RANK(E13,E:E)</f>
        <v>12</v>
      </c>
    </row>
    <row r="14" spans="1:9" x14ac:dyDescent="0.2">
      <c r="A14" s="1">
        <v>13</v>
      </c>
      <c r="B14" s="2" t="s">
        <v>2</v>
      </c>
      <c r="C14" s="7">
        <v>40.700000000000003</v>
      </c>
      <c r="D14" s="12">
        <v>494</v>
      </c>
      <c r="E14" s="7">
        <f ca="1">C14+SUM(INDIRECT("Potverdeling!B"&amp;RANK(D14,D:D)&amp;":B"&amp;RANK(D14,D:D)+COUNTIF(D:D,D14)-1))/COUNTIF(D:D,D14)*$B$23+(MAX(A:A)*50-(SUM(C:C)+$B$23))/MAX(A:A)</f>
        <v>40.358333333333334</v>
      </c>
      <c r="F14" s="2">
        <f ca="1">RANK(E14,E:E)</f>
        <v>13</v>
      </c>
    </row>
    <row r="15" spans="1:9" x14ac:dyDescent="0.2">
      <c r="A15" s="1">
        <v>14</v>
      </c>
      <c r="B15" s="2" t="s">
        <v>25</v>
      </c>
      <c r="C15" s="7">
        <v>38.700000000000003</v>
      </c>
      <c r="D15" s="12">
        <v>522</v>
      </c>
      <c r="E15" s="7">
        <f ca="1">C15+SUM(INDIRECT("Potverdeling!B"&amp;RANK(D15,D:D)&amp;":B"&amp;RANK(D15,D:D)+COUNTIF(D:D,D15)-1))/COUNTIF(D:D,D15)*$B$23+(MAX(A:A)*50-(SUM(C:C)+$B$23))/MAX(A:A)</f>
        <v>38.358333333333334</v>
      </c>
      <c r="F15" s="2">
        <f ca="1">RANK(E15,E:E)</f>
        <v>14</v>
      </c>
    </row>
    <row r="16" spans="1:9" x14ac:dyDescent="0.2">
      <c r="A16" s="1">
        <v>15</v>
      </c>
      <c r="B16" s="2" t="s">
        <v>7</v>
      </c>
      <c r="C16" s="7">
        <v>38.299999999999997</v>
      </c>
      <c r="D16" s="12">
        <v>567</v>
      </c>
      <c r="E16" s="7">
        <f ca="1">C16+SUM(INDIRECT("Potverdeling!B"&amp;RANK(D16,D:D)&amp;":B"&amp;RANK(D16,D:D)+COUNTIF(D:D,D16)-1))/COUNTIF(D:D,D16)*$B$23+(MAX(A:A)*50-(SUM(C:C)+$B$23))/MAX(A:A)</f>
        <v>37.958333333333329</v>
      </c>
      <c r="F16" s="2">
        <f ca="1">RANK(E16,E:E)</f>
        <v>15</v>
      </c>
    </row>
    <row r="17" spans="1:6" x14ac:dyDescent="0.2">
      <c r="A17" s="1">
        <v>16</v>
      </c>
      <c r="B17" s="2" t="s">
        <v>5</v>
      </c>
      <c r="C17" s="7">
        <v>34.6</v>
      </c>
      <c r="D17" s="12">
        <v>398</v>
      </c>
      <c r="E17" s="7">
        <f ca="1">C17+SUM(INDIRECT("Potverdeling!B"&amp;RANK(D17,D:D)&amp;":B"&amp;RANK(D17,D:D)+COUNTIF(D:D,D17)-1))/COUNTIF(D:D,D17)*$B$23+(MAX(A:A)*50-(SUM(C:C)+$B$23))/MAX(A:A)</f>
        <v>34.258333333333333</v>
      </c>
      <c r="F17" s="2">
        <f ca="1">RANK(E17,E:E)</f>
        <v>16</v>
      </c>
    </row>
    <row r="18" spans="1:6" x14ac:dyDescent="0.2">
      <c r="A18" s="1">
        <v>17</v>
      </c>
      <c r="B18" s="2" t="s">
        <v>26</v>
      </c>
      <c r="C18" s="7">
        <v>27.1</v>
      </c>
      <c r="D18" s="12">
        <v>395</v>
      </c>
      <c r="E18" s="7">
        <f ca="1">C18+SUM(INDIRECT("Potverdeling!B"&amp;RANK(D18,D:D)&amp;":B"&amp;RANK(D18,D:D)+COUNTIF(D:D,D18)-1))/COUNTIF(D:D,D18)*$B$23+(MAX(A:A)*50-(SUM(C:C)+$B$23))/MAX(A:A)</f>
        <v>26.758333333333329</v>
      </c>
      <c r="F18" s="2">
        <f ca="1">RANK(E18,E:E)</f>
        <v>17</v>
      </c>
    </row>
    <row r="19" spans="1:6" x14ac:dyDescent="0.2">
      <c r="A19" s="1">
        <v>18</v>
      </c>
      <c r="B19" s="2" t="s">
        <v>3</v>
      </c>
      <c r="C19" s="7">
        <v>22.1</v>
      </c>
      <c r="D19" s="12">
        <v>347</v>
      </c>
      <c r="E19" s="7">
        <f ca="1">C19+SUM(INDIRECT("Potverdeling!B"&amp;RANK(D19,D:D)&amp;":B"&amp;RANK(D19,D:D)+COUNTIF(D:D,D19)-1))/COUNTIF(D:D,D19)*$B$23+(MAX(A:A)*50-(SUM(C:C)+$B$23))/MAX(A:A)</f>
        <v>21.758333333333329</v>
      </c>
      <c r="F19" s="2">
        <f ca="1">RANK(E19,E:E)</f>
        <v>18</v>
      </c>
    </row>
    <row r="23" spans="1:6" x14ac:dyDescent="0.2">
      <c r="A23" s="3" t="s">
        <v>0</v>
      </c>
      <c r="B23" s="9">
        <v>94.55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6</v>
      </c>
      <c r="C2" s="7">
        <v>68.2</v>
      </c>
      <c r="D2" s="12">
        <v>937</v>
      </c>
      <c r="E2" s="7">
        <f ca="1">C2+SUM(INDIRECT("Potverdeling!B"&amp;RANK(D2,D:D)&amp;":B"&amp;RANK(D2,D:D)+COUNTIF(D:D,D2)-1))/COUNTIF(D:D,D2)*$B$23+(MAX(A:A)*50-(SUM(C:C)+$B$23))/MAX(A:A)</f>
        <v>87.713333333333324</v>
      </c>
      <c r="F2" s="2">
        <f ca="1">RANK(E2,E:E)</f>
        <v>1</v>
      </c>
    </row>
    <row r="3" spans="1:9" x14ac:dyDescent="0.2">
      <c r="A3" s="1">
        <v>2</v>
      </c>
      <c r="B3" s="2" t="s">
        <v>7</v>
      </c>
      <c r="C3" s="7">
        <v>55.15</v>
      </c>
      <c r="D3" s="12">
        <v>768</v>
      </c>
      <c r="E3" s="7">
        <f ca="1">C3+SUM(INDIRECT("Potverdeling!B"&amp;RANK(D3,D:D)&amp;":B"&amp;RANK(D3,D:D)+COUNTIF(D:D,D3)-1))/COUNTIF(D:D,D3)*$B$23+(MAX(A:A)*50-(SUM(C:C)+$B$23))/MAX(A:A)</f>
        <v>70.310833333333321</v>
      </c>
      <c r="F3" s="2">
        <f ca="1">RANK(E3,E:E)</f>
        <v>3</v>
      </c>
      <c r="I3" s="5"/>
    </row>
    <row r="4" spans="1:9" x14ac:dyDescent="0.2">
      <c r="A4" s="1">
        <v>3</v>
      </c>
      <c r="B4" s="2" t="s">
        <v>21</v>
      </c>
      <c r="C4" s="7">
        <v>54.75</v>
      </c>
      <c r="D4" s="12">
        <v>784</v>
      </c>
      <c r="E4" s="7">
        <f ca="1">C4+SUM(INDIRECT("Potverdeling!B"&amp;RANK(D4,D:D)&amp;":B"&amp;RANK(D4,D:D)+COUNTIF(D:D,D4)-1))/COUNTIF(D:D,D4)*$B$23+(MAX(A:A)*50-(SUM(C:C)+$B$23))/MAX(A:A)</f>
        <v>71.651833333333329</v>
      </c>
      <c r="F4" s="2">
        <f ca="1">RANK(E4,E:E)</f>
        <v>2</v>
      </c>
    </row>
    <row r="5" spans="1:9" x14ac:dyDescent="0.2">
      <c r="A5" s="1">
        <v>4</v>
      </c>
      <c r="B5" s="2" t="s">
        <v>1</v>
      </c>
      <c r="C5" s="7">
        <v>50</v>
      </c>
      <c r="D5" s="12">
        <v>692</v>
      </c>
      <c r="E5" s="7">
        <f ca="1">C5+SUM(INDIRECT("Potverdeling!B"&amp;RANK(D5,D:D)&amp;":B"&amp;RANK(D5,D:D)+COUNTIF(D:D,D5)-1))/COUNTIF(D:D,D5)*$B$23+(MAX(A:A)*50-(SUM(C:C)+$B$23))/MAX(A:A)</f>
        <v>62.54933333333333</v>
      </c>
      <c r="F5" s="2">
        <f ca="1">RANK(E5,E:E)</f>
        <v>4</v>
      </c>
    </row>
    <row r="6" spans="1:9" x14ac:dyDescent="0.2">
      <c r="A6" s="1">
        <v>5</v>
      </c>
      <c r="B6" s="2" t="s">
        <v>22</v>
      </c>
      <c r="C6" s="7">
        <v>46.2</v>
      </c>
      <c r="D6" s="12">
        <v>683</v>
      </c>
      <c r="E6" s="7">
        <f ca="1">C6+SUM(INDIRECT("Potverdeling!B"&amp;RANK(D6,D:D)&amp;":B"&amp;RANK(D6,D:D)+COUNTIF(D:D,D6)-1))/COUNTIF(D:D,D6)*$B$23+(MAX(A:A)*50-(SUM(C:C)+$B$23))/MAX(A:A)</f>
        <v>57.008333333333333</v>
      </c>
      <c r="F6" s="2">
        <f ca="1">RANK(E6,E:E)</f>
        <v>5</v>
      </c>
    </row>
    <row r="7" spans="1:9" x14ac:dyDescent="0.2">
      <c r="A7" s="1">
        <v>6</v>
      </c>
      <c r="B7" s="2" t="s">
        <v>12</v>
      </c>
      <c r="C7" s="7">
        <v>43.35</v>
      </c>
      <c r="D7" s="12">
        <v>597</v>
      </c>
      <c r="E7" s="7">
        <f ca="1">C7+SUM(INDIRECT("Potverdeling!B"&amp;RANK(D7,D:D)&amp;":B"&amp;RANK(D7,D:D)+COUNTIF(D:D,D7)-1))/COUNTIF(D:D,D7)*$B$23+(MAX(A:A)*50-(SUM(C:C)+$B$23))/MAX(A:A)</f>
        <v>50.676333333333332</v>
      </c>
      <c r="F7" s="2">
        <f ca="1">RANK(E7,E:E)</f>
        <v>6</v>
      </c>
    </row>
    <row r="8" spans="1:9" x14ac:dyDescent="0.2">
      <c r="A8" s="1">
        <v>7</v>
      </c>
      <c r="B8" s="2" t="s">
        <v>5</v>
      </c>
      <c r="C8" s="7">
        <v>40.9</v>
      </c>
      <c r="D8" s="12">
        <v>491</v>
      </c>
      <c r="E8" s="7">
        <f ca="1">C8+SUM(INDIRECT("Potverdeling!B"&amp;RANK(D8,D:D)&amp;":B"&amp;RANK(D8,D:D)+COUNTIF(D:D,D8)-1))/COUNTIF(D:D,D8)*$B$23+(MAX(A:A)*50-(SUM(C:C)+$B$23))/MAX(A:A)</f>
        <v>43.00333333333333</v>
      </c>
      <c r="F8" s="2">
        <f ca="1">RANK(E8,E:E)</f>
        <v>10</v>
      </c>
    </row>
    <row r="9" spans="1:9" x14ac:dyDescent="0.2">
      <c r="A9" s="1">
        <v>8</v>
      </c>
      <c r="B9" s="2" t="s">
        <v>14</v>
      </c>
      <c r="C9" s="7">
        <v>40.4</v>
      </c>
      <c r="D9" s="12">
        <v>664</v>
      </c>
      <c r="E9" s="7">
        <f ca="1">C9+SUM(INDIRECT("Potverdeling!B"&amp;RANK(D9,D:D)&amp;":B"&amp;RANK(D9,D:D)+COUNTIF(D:D,D9)-1))/COUNTIF(D:D,D9)*$B$23+(MAX(A:A)*50-(SUM(C:C)+$B$23))/MAX(A:A)</f>
        <v>49.467333333333329</v>
      </c>
      <c r="F9" s="2">
        <f ca="1">RANK(E9,E:E)</f>
        <v>7</v>
      </c>
    </row>
    <row r="10" spans="1:9" x14ac:dyDescent="0.2">
      <c r="A10" s="1">
        <v>9</v>
      </c>
      <c r="B10" s="2" t="s">
        <v>9</v>
      </c>
      <c r="C10" s="7">
        <v>38.75</v>
      </c>
      <c r="D10" s="12">
        <v>536</v>
      </c>
      <c r="E10" s="7">
        <f ca="1">C10+SUM(INDIRECT("Potverdeling!B"&amp;RANK(D10,D:D)&amp;":B"&amp;RANK(D10,D:D)+COUNTIF(D:D,D10)-1))/COUNTIF(D:D,D10)*$B$23+(MAX(A:A)*50-(SUM(C:C)+$B$23))/MAX(A:A)</f>
        <v>43.464833333333331</v>
      </c>
      <c r="F10" s="2">
        <f ca="1">RANK(E10,E:E)</f>
        <v>9</v>
      </c>
    </row>
    <row r="11" spans="1:9" x14ac:dyDescent="0.2">
      <c r="A11" s="1">
        <v>10</v>
      </c>
      <c r="B11" s="2" t="s">
        <v>3</v>
      </c>
      <c r="C11" s="7">
        <v>38.75</v>
      </c>
      <c r="D11" s="12">
        <v>554</v>
      </c>
      <c r="E11" s="7">
        <f ca="1">C11+SUM(INDIRECT("Potverdeling!B"&amp;RANK(D11,D:D)&amp;":B"&amp;RANK(D11,D:D)+COUNTIF(D:D,D11)-1))/COUNTIF(D:D,D11)*$B$23+(MAX(A:A)*50-(SUM(C:C)+$B$23))/MAX(A:A)</f>
        <v>44.335333333333331</v>
      </c>
      <c r="F11" s="2">
        <f ca="1">RANK(E11,E:E)</f>
        <v>8</v>
      </c>
    </row>
    <row r="12" spans="1:9" x14ac:dyDescent="0.2">
      <c r="A12" s="1">
        <v>11</v>
      </c>
      <c r="B12" s="2" t="s">
        <v>2</v>
      </c>
      <c r="C12" s="7">
        <v>38.549999999999997</v>
      </c>
      <c r="D12" s="12">
        <v>477</v>
      </c>
      <c r="E12" s="7">
        <f ca="1">C12+SUM(INDIRECT("Potverdeling!B"&amp;RANK(D12,D:D)&amp;":B"&amp;RANK(D12,D:D)+COUNTIF(D:D,D12)-1))/COUNTIF(D:D,D12)*$B$23+(MAX(A:A)*50-(SUM(C:C)+$B$23))/MAX(A:A)</f>
        <v>40.653333333333329</v>
      </c>
      <c r="F12" s="2">
        <f ca="1">RANK(E12,E:E)</f>
        <v>12</v>
      </c>
    </row>
    <row r="13" spans="1:9" x14ac:dyDescent="0.2">
      <c r="A13" s="1">
        <v>12</v>
      </c>
      <c r="B13" s="2" t="s">
        <v>4</v>
      </c>
      <c r="C13" s="7">
        <v>34.85</v>
      </c>
      <c r="D13" s="12">
        <v>555</v>
      </c>
      <c r="E13" s="7">
        <f ca="1">C13+SUM(INDIRECT("Potverdeling!B"&amp;RANK(D13,D:D)&amp;":B"&amp;RANK(D13,D:D)+COUNTIF(D:D,D13)-1))/COUNTIF(D:D,D13)*$B$23+(MAX(A:A)*50-(SUM(C:C)+$B$23))/MAX(A:A)</f>
        <v>41.305833333333332</v>
      </c>
      <c r="F13" s="2">
        <f ca="1">RANK(E13,E:E)</f>
        <v>11</v>
      </c>
    </row>
    <row r="14" spans="1:9" x14ac:dyDescent="0.2">
      <c r="A14" s="1">
        <v>13</v>
      </c>
      <c r="B14" s="2" t="s">
        <v>23</v>
      </c>
      <c r="C14" s="7">
        <v>28.2</v>
      </c>
      <c r="D14" s="12">
        <v>451</v>
      </c>
      <c r="E14" s="7">
        <f ca="1">C14+SUM(INDIRECT("Potverdeling!B"&amp;RANK(D14,D:D)&amp;":B"&amp;RANK(D14,D:D)+COUNTIF(D:D,D14)-1))/COUNTIF(D:D,D14)*$B$23+(MAX(A:A)*50-(SUM(C:C)+$B$23))/MAX(A:A)</f>
        <v>30.303333333333331</v>
      </c>
      <c r="F14" s="2">
        <f ca="1">RANK(E14,E:E)</f>
        <v>13</v>
      </c>
    </row>
    <row r="15" spans="1:9" x14ac:dyDescent="0.2">
      <c r="A15" s="1">
        <v>14</v>
      </c>
      <c r="B15" s="2" t="s">
        <v>24</v>
      </c>
      <c r="C15" s="7">
        <v>26.85</v>
      </c>
      <c r="D15" s="12">
        <v>371</v>
      </c>
      <c r="E15" s="7">
        <f ca="1">C15+SUM(INDIRECT("Potverdeling!B"&amp;RANK(D15,D:D)&amp;":B"&amp;RANK(D15,D:D)+COUNTIF(D:D,D15)-1))/COUNTIF(D:D,D15)*$B$23+(MAX(A:A)*50-(SUM(C:C)+$B$23))/MAX(A:A)</f>
        <v>28.953333333333333</v>
      </c>
      <c r="F15" s="2">
        <f ca="1">RANK(E15,E:E)</f>
        <v>14</v>
      </c>
    </row>
    <row r="16" spans="1:9" x14ac:dyDescent="0.2">
      <c r="A16" s="1">
        <v>15</v>
      </c>
      <c r="B16" s="2" t="s">
        <v>8</v>
      </c>
      <c r="C16" s="7">
        <v>26.5</v>
      </c>
      <c r="D16" s="12">
        <v>361</v>
      </c>
      <c r="E16" s="7">
        <f ca="1">C16+SUM(INDIRECT("Potverdeling!B"&amp;RANK(D16,D:D)&amp;":B"&amp;RANK(D16,D:D)+COUNTIF(D:D,D16)-1))/COUNTIF(D:D,D16)*$B$23+(MAX(A:A)*50-(SUM(C:C)+$B$23))/MAX(A:A)</f>
        <v>28.603333333333332</v>
      </c>
      <c r="F16" s="2">
        <f ca="1">RANK(E16,E:E)</f>
        <v>15</v>
      </c>
    </row>
    <row r="23" spans="1:6" x14ac:dyDescent="0.2">
      <c r="A23" s="3" t="s">
        <v>0</v>
      </c>
      <c r="B23" s="9">
        <v>87.05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/>
  </sheetViews>
  <sheetFormatPr defaultRowHeight="12.75" x14ac:dyDescent="0.2"/>
  <cols>
    <col min="1" max="1" width="13.42578125" style="1" bestFit="1" customWidth="1"/>
    <col min="2" max="2" width="10.28515625" style="2" bestFit="1" customWidth="1"/>
    <col min="3" max="3" width="9.28515625" style="7" bestFit="1" customWidth="1"/>
    <col min="4" max="4" width="6.7109375" style="12" bestFit="1" customWidth="1"/>
    <col min="5" max="5" width="16.28515625" style="7" bestFit="1" customWidth="1"/>
    <col min="6" max="6" width="11.140625" style="2" bestFit="1" customWidth="1"/>
    <col min="7" max="16384" width="9.140625" style="2"/>
  </cols>
  <sheetData>
    <row r="1" spans="1:9" x14ac:dyDescent="0.2">
      <c r="A1" s="3" t="s">
        <v>15</v>
      </c>
      <c r="B1" s="4" t="s">
        <v>16</v>
      </c>
      <c r="C1" s="6" t="s">
        <v>17</v>
      </c>
      <c r="D1" s="11" t="s">
        <v>18</v>
      </c>
      <c r="E1" s="6" t="s">
        <v>19</v>
      </c>
      <c r="F1" s="4" t="s">
        <v>20</v>
      </c>
    </row>
    <row r="2" spans="1:9" x14ac:dyDescent="0.2">
      <c r="A2" s="1">
        <v>1</v>
      </c>
      <c r="B2" s="2" t="s">
        <v>1</v>
      </c>
      <c r="C2" s="7">
        <v>73.25</v>
      </c>
      <c r="D2" s="12">
        <v>720</v>
      </c>
      <c r="E2" s="7">
        <f ca="1">C2+SUM(INDIRECT("Potverdeling!B"&amp;RANK(D2,D:D)&amp;":B"&amp;RANK(D2,D:D)+COUNTIF(D:D,D2)-1))/COUNTIF(D:D,D2)*$B$23+(MAX(A:A)*50-(SUM(C:C)+$B$23))/MAX(A:A)</f>
        <v>96.533333333333346</v>
      </c>
      <c r="F2" s="2">
        <f ca="1">RANK(E2,E:E)</f>
        <v>1</v>
      </c>
    </row>
    <row r="3" spans="1:9" x14ac:dyDescent="0.2">
      <c r="A3" s="1">
        <v>2</v>
      </c>
      <c r="B3" s="2" t="s">
        <v>2</v>
      </c>
      <c r="C3" s="7">
        <v>50.4</v>
      </c>
      <c r="D3" s="12">
        <v>677</v>
      </c>
      <c r="E3" s="7">
        <f ca="1">C3+SUM(INDIRECT("Potverdeling!B"&amp;RANK(D3,D:D)&amp;":B"&amp;RANK(D3,D:D)+COUNTIF(D:D,D3)-1))/COUNTIF(D:D,D3)*$B$23+(MAX(A:A)*50-(SUM(C:C)+$B$23))/MAX(A:A)</f>
        <v>68.430833333333339</v>
      </c>
      <c r="F3" s="2">
        <f ca="1">RANK(E3,E:E)</f>
        <v>3</v>
      </c>
      <c r="I3" s="5"/>
    </row>
    <row r="4" spans="1:9" x14ac:dyDescent="0.2">
      <c r="A4" s="1">
        <v>3</v>
      </c>
      <c r="B4" s="2" t="s">
        <v>3</v>
      </c>
      <c r="C4" s="7">
        <v>49.1</v>
      </c>
      <c r="D4" s="12">
        <v>705</v>
      </c>
      <c r="E4" s="7">
        <f ca="1">C4+SUM(INDIRECT("Potverdeling!B"&amp;RANK(D4,D:D)&amp;":B"&amp;RANK(D4,D:D)+COUNTIF(D:D,D4)-1))/COUNTIF(D:D,D4)*$B$23+(MAX(A:A)*50-(SUM(C:C)+$B$23))/MAX(A:A)</f>
        <v>69.231833333333341</v>
      </c>
      <c r="F4" s="2">
        <f ca="1">RANK(E4,E:E)</f>
        <v>2</v>
      </c>
    </row>
    <row r="5" spans="1:9" x14ac:dyDescent="0.2">
      <c r="A5" s="1">
        <v>4</v>
      </c>
      <c r="B5" s="2" t="s">
        <v>4</v>
      </c>
      <c r="C5" s="7">
        <v>46.45</v>
      </c>
      <c r="D5" s="12">
        <v>650</v>
      </c>
      <c r="E5" s="7">
        <f ca="1">C5+SUM(INDIRECT("Potverdeling!B"&amp;RANK(D5,D:D)&amp;":B"&amp;RANK(D5,D:D)+COUNTIF(D:D,D5)-1))/COUNTIF(D:D,D5)*$B$23+(MAX(A:A)*50-(SUM(C:C)+$B$23))/MAX(A:A)</f>
        <v>61.329333333333345</v>
      </c>
      <c r="F5" s="2">
        <f ca="1">RANK(E5,E:E)</f>
        <v>4</v>
      </c>
    </row>
    <row r="6" spans="1:9" x14ac:dyDescent="0.2">
      <c r="A6" s="1">
        <v>5</v>
      </c>
      <c r="B6" s="2" t="s">
        <v>5</v>
      </c>
      <c r="C6" s="7">
        <v>46.4</v>
      </c>
      <c r="D6" s="12">
        <v>580</v>
      </c>
      <c r="E6" s="7">
        <f ca="1">C6+SUM(INDIRECT("Potverdeling!B"&amp;RANK(D6,D:D)&amp;":B"&amp;RANK(D6,D:D)+COUNTIF(D:D,D6)-1))/COUNTIF(D:D,D6)*$B$23+(MAX(A:A)*50-(SUM(C:C)+$B$23))/MAX(A:A)</f>
        <v>58.127833333333342</v>
      </c>
      <c r="F6" s="2">
        <f ca="1">RANK(E6,E:E)</f>
        <v>5</v>
      </c>
    </row>
    <row r="7" spans="1:9" x14ac:dyDescent="0.2">
      <c r="A7" s="1">
        <v>6</v>
      </c>
      <c r="B7" s="2" t="s">
        <v>23</v>
      </c>
      <c r="C7" s="7">
        <v>45.85</v>
      </c>
      <c r="D7" s="12">
        <v>570</v>
      </c>
      <c r="E7" s="7">
        <f ca="1">C7+SUM(INDIRECT("Potverdeling!B"&amp;RANK(D7,D:D)&amp;":B"&amp;RANK(D7,D:D)+COUNTIF(D:D,D7)-1))/COUNTIF(D:D,D7)*$B$23+(MAX(A:A)*50-(SUM(C:C)+$B$23))/MAX(A:A)</f>
        <v>53.37583333333334</v>
      </c>
      <c r="F7" s="2">
        <f ca="1">RANK(E7,E:E)</f>
        <v>8</v>
      </c>
    </row>
    <row r="8" spans="1:9" x14ac:dyDescent="0.2">
      <c r="A8" s="1">
        <v>7</v>
      </c>
      <c r="B8" s="2" t="s">
        <v>6</v>
      </c>
      <c r="C8" s="7">
        <v>45</v>
      </c>
      <c r="D8" s="12">
        <v>574</v>
      </c>
      <c r="E8" s="7">
        <f ca="1">C8+SUM(INDIRECT("Potverdeling!B"&amp;RANK(D8,D:D)&amp;":B"&amp;RANK(D8,D:D)+COUNTIF(D:D,D8)-1))/COUNTIF(D:D,D8)*$B$23+(MAX(A:A)*50-(SUM(C:C)+$B$23))/MAX(A:A)</f>
        <v>53.576333333333338</v>
      </c>
      <c r="F8" s="2">
        <f ca="1">RANK(E8,E:E)</f>
        <v>7</v>
      </c>
    </row>
    <row r="9" spans="1:9" x14ac:dyDescent="0.2">
      <c r="A9" s="1">
        <v>8</v>
      </c>
      <c r="B9" s="2" t="s">
        <v>7</v>
      </c>
      <c r="C9" s="7">
        <v>44</v>
      </c>
      <c r="D9" s="12">
        <v>492</v>
      </c>
      <c r="E9" s="7">
        <f ca="1">C9+SUM(INDIRECT("Potverdeling!B"&amp;RANK(D9,D:D)&amp;":B"&amp;RANK(D9,D:D)+COUNTIF(D:D,D9)-1))/COUNTIF(D:D,D9)*$B$23+(MAX(A:A)*50-(SUM(C:C)+$B$23))/MAX(A:A)</f>
        <v>49.424833333333339</v>
      </c>
      <c r="F9" s="2">
        <f ca="1">RANK(E9,E:E)</f>
        <v>9</v>
      </c>
    </row>
    <row r="10" spans="1:9" x14ac:dyDescent="0.2">
      <c r="A10" s="1">
        <v>9</v>
      </c>
      <c r="B10" s="2" t="s">
        <v>14</v>
      </c>
      <c r="C10" s="7">
        <v>43.15</v>
      </c>
      <c r="D10" s="12">
        <v>580</v>
      </c>
      <c r="E10" s="7">
        <f ca="1">C10+SUM(INDIRECT("Potverdeling!B"&amp;RANK(D10,D:D)&amp;":B"&amp;RANK(D10,D:D)+COUNTIF(D:D,D10)-1))/COUNTIF(D:D,D10)*$B$23+(MAX(A:A)*50-(SUM(C:C)+$B$23))/MAX(A:A)</f>
        <v>54.877833333333342</v>
      </c>
      <c r="F10" s="2">
        <f ca="1">RANK(E10,E:E)</f>
        <v>6</v>
      </c>
    </row>
    <row r="11" spans="1:9" x14ac:dyDescent="0.2">
      <c r="A11" s="1">
        <v>10</v>
      </c>
      <c r="B11" s="2" t="s">
        <v>8</v>
      </c>
      <c r="C11" s="7">
        <v>37.450000000000003</v>
      </c>
      <c r="D11" s="12">
        <v>450</v>
      </c>
      <c r="E11" s="7">
        <f ca="1">C11+SUM(INDIRECT("Potverdeling!B"&amp;RANK(D11,D:D)&amp;":B"&amp;RANK(D11,D:D)+COUNTIF(D:D,D11)-1))/COUNTIF(D:D,D11)*$B$23+(MAX(A:A)*50-(SUM(C:C)+$B$23))/MAX(A:A)</f>
        <v>39.723333333333343</v>
      </c>
      <c r="F11" s="2">
        <f ca="1">RANK(E11,E:E)</f>
        <v>11</v>
      </c>
    </row>
    <row r="12" spans="1:9" x14ac:dyDescent="0.2">
      <c r="A12" s="1">
        <v>11</v>
      </c>
      <c r="B12" s="2" t="s">
        <v>9</v>
      </c>
      <c r="C12" s="7">
        <v>33.549999999999997</v>
      </c>
      <c r="D12" s="12">
        <v>502</v>
      </c>
      <c r="E12" s="7">
        <f ca="1">C12+SUM(INDIRECT("Potverdeling!B"&amp;RANK(D12,D:D)&amp;":B"&amp;RANK(D12,D:D)+COUNTIF(D:D,D12)-1))/COUNTIF(D:D,D12)*$B$23+(MAX(A:A)*50-(SUM(C:C)+$B$23))/MAX(A:A)</f>
        <v>40.025333333333336</v>
      </c>
      <c r="F12" s="2">
        <f ca="1">RANK(E12,E:E)</f>
        <v>10</v>
      </c>
    </row>
    <row r="13" spans="1:9" x14ac:dyDescent="0.2">
      <c r="A13" s="1">
        <v>12</v>
      </c>
      <c r="B13" s="2" t="s">
        <v>10</v>
      </c>
      <c r="C13" s="7">
        <v>26.15</v>
      </c>
      <c r="D13" s="12">
        <v>409</v>
      </c>
      <c r="E13" s="7">
        <f ca="1">C13+SUM(INDIRECT("Potverdeling!B"&amp;RANK(D13,D:D)&amp;":B"&amp;RANK(D13,D:D)+COUNTIF(D:D,D13)-1))/COUNTIF(D:D,D13)*$B$23+(MAX(A:A)*50-(SUM(C:C)+$B$23))/MAX(A:A)</f>
        <v>28.423333333333339</v>
      </c>
      <c r="F13" s="2">
        <f ca="1">RANK(E13,E:E)</f>
        <v>12</v>
      </c>
    </row>
    <row r="14" spans="1:9" x14ac:dyDescent="0.2">
      <c r="A14" s="1">
        <v>13</v>
      </c>
      <c r="B14" s="2" t="s">
        <v>11</v>
      </c>
      <c r="C14" s="7">
        <v>23.75</v>
      </c>
      <c r="D14" s="12">
        <v>343</v>
      </c>
      <c r="E14" s="7">
        <f ca="1">C14+SUM(INDIRECT("Potverdeling!B"&amp;RANK(D14,D:D)&amp;":B"&amp;RANK(D14,D:D)+COUNTIF(D:D,D14)-1))/COUNTIF(D:D,D14)*$B$23+(MAX(A:A)*50-(SUM(C:C)+$B$23))/MAX(A:A)</f>
        <v>26.023333333333341</v>
      </c>
      <c r="F14" s="2">
        <f ca="1">RANK(E14,E:E)</f>
        <v>13</v>
      </c>
    </row>
    <row r="15" spans="1:9" x14ac:dyDescent="0.2">
      <c r="A15" s="1">
        <v>14</v>
      </c>
      <c r="B15" s="2" t="s">
        <v>12</v>
      </c>
      <c r="C15" s="7">
        <v>23.65</v>
      </c>
      <c r="D15" s="12">
        <v>274</v>
      </c>
      <c r="E15" s="7">
        <f ca="1">C15+SUM(INDIRECT("Potverdeling!B"&amp;RANK(D15,D:D)&amp;":B"&amp;RANK(D15,D:D)+COUNTIF(D:D,D15)-1))/COUNTIF(D:D,D15)*$B$23+(MAX(A:A)*50-(SUM(C:C)+$B$23))/MAX(A:A)</f>
        <v>25.923333333333339</v>
      </c>
      <c r="F15" s="2">
        <f ca="1">RANK(E15,E:E)</f>
        <v>14</v>
      </c>
    </row>
    <row r="16" spans="1:9" x14ac:dyDescent="0.2">
      <c r="A16" s="1">
        <v>15</v>
      </c>
      <c r="B16" s="2" t="s">
        <v>13</v>
      </c>
      <c r="C16" s="7">
        <v>22.7</v>
      </c>
      <c r="D16" s="12">
        <v>279</v>
      </c>
      <c r="E16" s="7">
        <f ca="1">C16+SUM(INDIRECT("Potverdeling!B"&amp;RANK(D16,D:D)&amp;":B"&amp;RANK(D16,D:D)+COUNTIF(D:D,D16)-1))/COUNTIF(D:D,D16)*$B$23+(MAX(A:A)*50-(SUM(C:C)+$B$23))/MAX(A:A)</f>
        <v>24.973333333333343</v>
      </c>
      <c r="F16" s="2">
        <f ca="1">RANK(E16,E:E)</f>
        <v>15</v>
      </c>
    </row>
    <row r="23" spans="1:6" x14ac:dyDescent="0.2">
      <c r="A23" s="3" t="s">
        <v>0</v>
      </c>
      <c r="B23" s="9">
        <v>105.05</v>
      </c>
      <c r="C23" s="8"/>
      <c r="D23" s="13"/>
      <c r="E23" s="8"/>
      <c r="F23" s="8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defaultRowHeight="12.75" x14ac:dyDescent="0.2"/>
  <cols>
    <col min="1" max="16384" width="9.140625" style="2"/>
  </cols>
  <sheetData>
    <row r="1" spans="1:2" x14ac:dyDescent="0.2">
      <c r="A1" s="2">
        <v>1</v>
      </c>
      <c r="B1" s="10">
        <v>0.2</v>
      </c>
    </row>
    <row r="2" spans="1:2" x14ac:dyDescent="0.2">
      <c r="A2" s="2">
        <v>2</v>
      </c>
      <c r="B2" s="10">
        <v>0.17</v>
      </c>
    </row>
    <row r="3" spans="1:2" x14ac:dyDescent="0.2">
      <c r="A3" s="2">
        <v>3</v>
      </c>
      <c r="B3" s="10">
        <v>0.15</v>
      </c>
    </row>
    <row r="4" spans="1:2" x14ac:dyDescent="0.2">
      <c r="A4" s="2">
        <v>4</v>
      </c>
      <c r="B4" s="10">
        <v>0.12</v>
      </c>
    </row>
    <row r="5" spans="1:2" x14ac:dyDescent="0.2">
      <c r="A5" s="2">
        <v>5</v>
      </c>
      <c r="B5" s="10">
        <v>0.1</v>
      </c>
    </row>
    <row r="6" spans="1:2" x14ac:dyDescent="0.2">
      <c r="A6" s="2">
        <v>6</v>
      </c>
      <c r="B6" s="10">
        <v>0.08</v>
      </c>
    </row>
    <row r="7" spans="1:2" x14ac:dyDescent="0.2">
      <c r="A7" s="2">
        <v>7</v>
      </c>
      <c r="B7" s="10">
        <v>0.06</v>
      </c>
    </row>
    <row r="8" spans="1:2" x14ac:dyDescent="0.2">
      <c r="A8" s="2">
        <v>8</v>
      </c>
      <c r="B8" s="10">
        <v>0.05</v>
      </c>
    </row>
    <row r="9" spans="1:2" x14ac:dyDescent="0.2">
      <c r="A9" s="2">
        <v>9</v>
      </c>
      <c r="B9" s="10">
        <v>0.04</v>
      </c>
    </row>
    <row r="10" spans="1:2" x14ac:dyDescent="0.2">
      <c r="A10" s="2">
        <v>10</v>
      </c>
      <c r="B10" s="10">
        <v>0.03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/>
  </sheetViews>
  <sheetFormatPr defaultRowHeight="12.75" x14ac:dyDescent="0.2"/>
  <cols>
    <col min="1" max="2" width="9.140625" style="2"/>
    <col min="3" max="3" width="9.140625" style="7"/>
    <col min="4" max="4" width="9.140625" style="18"/>
    <col min="5" max="5" width="9.140625" style="2"/>
    <col min="6" max="6" width="9.140625" style="14"/>
    <col min="7" max="16384" width="9.140625" style="2"/>
  </cols>
  <sheetData>
    <row r="1" spans="1:7" x14ac:dyDescent="0.2">
      <c r="A1" s="2" t="s">
        <v>29</v>
      </c>
      <c r="B1" s="7"/>
      <c r="D1" s="10"/>
      <c r="E1" s="10"/>
      <c r="F1" s="10"/>
      <c r="G1" s="10"/>
    </row>
    <row r="2" spans="1:7" x14ac:dyDescent="0.2">
      <c r="A2" s="2" t="s">
        <v>23</v>
      </c>
      <c r="B2" s="7"/>
      <c r="D2" s="10"/>
      <c r="E2" s="10"/>
      <c r="F2" s="10"/>
      <c r="G2" s="10"/>
    </row>
    <row r="3" spans="1:7" x14ac:dyDescent="0.2">
      <c r="A3" s="2" t="s">
        <v>25</v>
      </c>
      <c r="B3" s="7"/>
      <c r="D3" s="10"/>
      <c r="E3" s="10"/>
      <c r="F3" s="10"/>
      <c r="G3" s="10"/>
    </row>
    <row r="4" spans="1:7" x14ac:dyDescent="0.2">
      <c r="A4" s="2" t="s">
        <v>24</v>
      </c>
      <c r="B4" s="7"/>
      <c r="D4" s="10"/>
      <c r="E4" s="10"/>
      <c r="F4" s="10"/>
      <c r="G4" s="10"/>
    </row>
    <row r="5" spans="1:7" x14ac:dyDescent="0.2">
      <c r="A5" s="2" t="s">
        <v>35</v>
      </c>
      <c r="B5" s="7"/>
      <c r="D5" s="10"/>
      <c r="E5" s="10"/>
      <c r="F5" s="10"/>
      <c r="G5" s="10"/>
    </row>
    <row r="6" spans="1:7" x14ac:dyDescent="0.2">
      <c r="A6" s="2" t="s">
        <v>26</v>
      </c>
      <c r="B6" s="7"/>
      <c r="D6" s="10"/>
      <c r="E6" s="10"/>
      <c r="F6" s="10"/>
      <c r="G6" s="10"/>
    </row>
    <row r="7" spans="1:7" x14ac:dyDescent="0.2">
      <c r="A7" s="2" t="s">
        <v>6</v>
      </c>
      <c r="B7" s="7"/>
      <c r="D7" s="10"/>
      <c r="E7" s="10"/>
      <c r="F7" s="10"/>
      <c r="G7" s="10"/>
    </row>
    <row r="8" spans="1:7" x14ac:dyDescent="0.2">
      <c r="A8" s="2" t="s">
        <v>34</v>
      </c>
      <c r="B8" s="7"/>
      <c r="D8" s="10"/>
      <c r="E8" s="10"/>
      <c r="F8" s="10"/>
      <c r="G8" s="10"/>
    </row>
    <row r="9" spans="1:7" x14ac:dyDescent="0.2">
      <c r="A9" s="2" t="s">
        <v>22</v>
      </c>
      <c r="B9" s="7"/>
      <c r="D9" s="10"/>
      <c r="E9" s="10"/>
      <c r="F9" s="10"/>
      <c r="G9" s="10"/>
    </row>
    <row r="10" spans="1:7" x14ac:dyDescent="0.2">
      <c r="A10" s="2" t="s">
        <v>28</v>
      </c>
      <c r="B10" s="7"/>
      <c r="D10" s="10"/>
      <c r="E10" s="10"/>
      <c r="F10" s="10"/>
      <c r="G10" s="10"/>
    </row>
    <row r="11" spans="1:7" x14ac:dyDescent="0.2">
      <c r="A11" s="2" t="s">
        <v>9</v>
      </c>
      <c r="B11" s="7"/>
      <c r="D11" s="10"/>
      <c r="E11" s="10"/>
      <c r="F11" s="10"/>
      <c r="G11" s="10"/>
    </row>
    <row r="12" spans="1:7" x14ac:dyDescent="0.2">
      <c r="A12" s="2" t="s">
        <v>31</v>
      </c>
      <c r="B12" s="7"/>
      <c r="D12" s="10"/>
      <c r="E12" s="10"/>
      <c r="F12" s="10"/>
      <c r="G12" s="10"/>
    </row>
    <row r="13" spans="1:7" x14ac:dyDescent="0.2">
      <c r="A13" s="2" t="s">
        <v>30</v>
      </c>
      <c r="B13" s="7"/>
      <c r="D13" s="10"/>
      <c r="E13" s="10"/>
      <c r="F13" s="10"/>
      <c r="G13" s="10"/>
    </row>
    <row r="14" spans="1:7" x14ac:dyDescent="0.2">
      <c r="A14" s="2" t="s">
        <v>4</v>
      </c>
      <c r="B14" s="7"/>
      <c r="D14" s="10"/>
      <c r="E14" s="10"/>
      <c r="F14" s="10"/>
      <c r="G14" s="10"/>
    </row>
    <row r="15" spans="1:7" x14ac:dyDescent="0.2">
      <c r="A15" s="2" t="s">
        <v>32</v>
      </c>
      <c r="B15" s="7"/>
      <c r="D15" s="10"/>
      <c r="E15" s="10"/>
      <c r="F15" s="10"/>
      <c r="G15" s="10"/>
    </row>
    <row r="16" spans="1:7" x14ac:dyDescent="0.2">
      <c r="A16" s="2" t="s">
        <v>27</v>
      </c>
      <c r="B16" s="7"/>
      <c r="D16" s="10"/>
      <c r="E16" s="10"/>
      <c r="F16" s="10"/>
      <c r="G16" s="10"/>
    </row>
    <row r="17" spans="1:7" x14ac:dyDescent="0.2">
      <c r="A17" s="2" t="s">
        <v>2</v>
      </c>
      <c r="B17" s="7"/>
      <c r="D17" s="10"/>
      <c r="E17" s="10"/>
      <c r="F17" s="10"/>
      <c r="G17" s="10"/>
    </row>
    <row r="18" spans="1:7" x14ac:dyDescent="0.2">
      <c r="A18" s="2" t="s">
        <v>1</v>
      </c>
      <c r="B18" s="7"/>
      <c r="D18" s="10"/>
      <c r="E18" s="10"/>
      <c r="F18" s="10"/>
      <c r="G18" s="10"/>
    </row>
    <row r="19" spans="1:7" x14ac:dyDescent="0.2">
      <c r="A19" s="2" t="s">
        <v>11</v>
      </c>
      <c r="B19" s="7"/>
      <c r="D19" s="10"/>
      <c r="E19" s="10"/>
      <c r="F19" s="10"/>
      <c r="G19" s="10"/>
    </row>
    <row r="20" spans="1:7" x14ac:dyDescent="0.2">
      <c r="A20" s="2" t="s">
        <v>10</v>
      </c>
      <c r="B20" s="7"/>
      <c r="D20" s="10"/>
      <c r="E20" s="10"/>
      <c r="F20" s="10"/>
      <c r="G20" s="10"/>
    </row>
    <row r="21" spans="1:7" x14ac:dyDescent="0.2">
      <c r="A21" s="2" t="s">
        <v>33</v>
      </c>
      <c r="B21" s="7"/>
      <c r="D21" s="10"/>
      <c r="E21" s="10"/>
      <c r="F21" s="10"/>
      <c r="G21" s="10"/>
    </row>
    <row r="22" spans="1:7" x14ac:dyDescent="0.2">
      <c r="A22" s="2" t="s">
        <v>12</v>
      </c>
      <c r="B22" s="7"/>
      <c r="D22" s="10"/>
      <c r="E22" s="10"/>
      <c r="F22" s="10"/>
      <c r="G22" s="10"/>
    </row>
    <row r="23" spans="1:7" x14ac:dyDescent="0.2">
      <c r="A23" s="2" t="s">
        <v>7</v>
      </c>
      <c r="B23" s="7"/>
      <c r="D23" s="10"/>
      <c r="E23" s="10"/>
      <c r="F23" s="10"/>
      <c r="G23" s="10"/>
    </row>
    <row r="24" spans="1:7" x14ac:dyDescent="0.2">
      <c r="A24" s="2" t="s">
        <v>3</v>
      </c>
      <c r="B24" s="7"/>
      <c r="D24" s="10"/>
      <c r="E24" s="10"/>
      <c r="F24" s="10"/>
      <c r="G24" s="10"/>
    </row>
    <row r="25" spans="1:7" x14ac:dyDescent="0.2">
      <c r="A25" s="2" t="s">
        <v>13</v>
      </c>
      <c r="B25" s="7"/>
      <c r="D25" s="10"/>
      <c r="E25" s="10"/>
      <c r="F25" s="10"/>
      <c r="G25" s="10"/>
    </row>
    <row r="26" spans="1:7" x14ac:dyDescent="0.2">
      <c r="A26" s="2" t="s">
        <v>21</v>
      </c>
      <c r="B26" s="7"/>
      <c r="D26" s="10"/>
      <c r="E26" s="10"/>
      <c r="F26" s="10"/>
      <c r="G26" s="10"/>
    </row>
    <row r="27" spans="1:7" x14ac:dyDescent="0.2">
      <c r="A27" s="2" t="s">
        <v>14</v>
      </c>
      <c r="B27" s="7"/>
      <c r="D27" s="10"/>
      <c r="E27" s="10"/>
      <c r="F27" s="10"/>
      <c r="G27" s="10"/>
    </row>
    <row r="28" spans="1:7" x14ac:dyDescent="0.2">
      <c r="A28" s="2" t="s">
        <v>8</v>
      </c>
      <c r="B28" s="7"/>
      <c r="D28" s="10"/>
      <c r="E28" s="10"/>
      <c r="F28" s="10"/>
      <c r="G28" s="10"/>
    </row>
    <row r="29" spans="1:7" x14ac:dyDescent="0.2">
      <c r="A29" s="2" t="s">
        <v>5</v>
      </c>
      <c r="B29" s="7"/>
      <c r="D29" s="10"/>
      <c r="E29" s="10"/>
      <c r="F29" s="10"/>
      <c r="G29" s="10"/>
    </row>
  </sheetData>
  <sortState ref="A1:A255">
    <sortCondition ref="A1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/>
  </sheetViews>
  <sheetFormatPr defaultRowHeight="12.75" x14ac:dyDescent="0.2"/>
  <cols>
    <col min="1" max="16384" width="9.140625" style="2"/>
  </cols>
  <sheetData>
    <row r="1" spans="1:1" x14ac:dyDescent="0.2">
      <c r="A1" s="2">
        <v>2009</v>
      </c>
    </row>
    <row r="2" spans="1:1" x14ac:dyDescent="0.2">
      <c r="A2" s="2">
        <v>2010</v>
      </c>
    </row>
    <row r="3" spans="1:1" x14ac:dyDescent="0.2">
      <c r="A3" s="2">
        <v>2011</v>
      </c>
    </row>
    <row r="4" spans="1:1" x14ac:dyDescent="0.2">
      <c r="A4" s="2">
        <v>2012</v>
      </c>
    </row>
    <row r="5" spans="1:1" x14ac:dyDescent="0.2">
      <c r="A5" s="2">
        <v>2013</v>
      </c>
    </row>
    <row r="6" spans="1:1" x14ac:dyDescent="0.2">
      <c r="A6" s="2">
        <v>2014</v>
      </c>
    </row>
    <row r="7" spans="1:1" x14ac:dyDescent="0.2">
      <c r="A7" s="2">
        <v>2015</v>
      </c>
    </row>
    <row r="8" spans="1:1" x14ac:dyDescent="0.2">
      <c r="A8" s="2">
        <v>2016</v>
      </c>
    </row>
    <row r="9" spans="1:1" x14ac:dyDescent="0.2">
      <c r="A9" s="2">
        <v>2017</v>
      </c>
    </row>
    <row r="10" spans="1:1" x14ac:dyDescent="0.2">
      <c r="A10" s="2">
        <v>2018</v>
      </c>
    </row>
    <row r="11" spans="1:1" x14ac:dyDescent="0.2">
      <c r="A11" s="2">
        <v>2019</v>
      </c>
    </row>
    <row r="12" spans="1:1" x14ac:dyDescent="0.2">
      <c r="A12" s="2">
        <v>2020</v>
      </c>
    </row>
    <row r="13" spans="1:1" x14ac:dyDescent="0.2">
      <c r="A13" s="2">
        <v>2021</v>
      </c>
    </row>
    <row r="14" spans="1:1" x14ac:dyDescent="0.2">
      <c r="A14" s="2">
        <v>2022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Podia</vt:lpstr>
      <vt:lpstr>Overzicht per deelnemer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Potverdeling</vt:lpstr>
      <vt:lpstr>Deelnemers</vt:lpstr>
      <vt:lpstr>Jaren</vt:lpstr>
    </vt:vector>
  </TitlesOfParts>
  <Company>CWS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Jordy Jacobs</dc:creator>
  <cp:lastModifiedBy>Jordy Jacobs</cp:lastModifiedBy>
  <dcterms:created xsi:type="dcterms:W3CDTF">2022-11-23T19:27:40Z</dcterms:created>
  <dcterms:modified xsi:type="dcterms:W3CDTF">2022-11-23T21:32:19Z</dcterms:modified>
</cp:coreProperties>
</file>